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/>
  <mc:AlternateContent xmlns:mc="http://schemas.openxmlformats.org/markup-compatibility/2006">
    <mc:Choice Requires="x15">
      <x15ac:absPath xmlns:x15ac="http://schemas.microsoft.com/office/spreadsheetml/2010/11/ac" url="\\hrssyd-fs01\home$\andreasb\documents\"/>
    </mc:Choice>
  </mc:AlternateContent>
  <bookViews>
    <workbookView xWindow="0" yWindow="0" windowWidth="28770" windowHeight="10815" tabRatio="899" firstSheet="2" activeTab="16"/>
  </bookViews>
  <sheets>
    <sheet name="_SSC" sheetId="25" state="veryHidden" r:id="rId1"/>
    <sheet name="_Options" sheetId="26" state="veryHidden" r:id="rId2"/>
    <sheet name="GP-1440" sheetId="8" r:id="rId3"/>
    <sheet name="Mannskapsliste" sheetId="11" r:id="rId4"/>
    <sheet name="Mannskapsbil" sheetId="30" r:id="rId5"/>
    <sheet name="Privatbil" sheetId="9" r:id="rId6"/>
    <sheet name="Passasjerer" sheetId="28" r:id="rId7"/>
    <sheet name="Båt" sheetId="24" r:id="rId8"/>
    <sheet name="Snøscooter" sheetId="31" r:id="rId9"/>
    <sheet name="ATV" sheetId="10" r:id="rId10"/>
    <sheet name="Uttak fra e. lager" sheetId="21" r:id="rId11"/>
    <sheet name="Andre utg med bilag" sheetId="13" r:id="rId12"/>
    <sheet name="Bandvogn" sheetId="33" r:id="rId13"/>
    <sheet name="Droner" sheetId="32" r:id="rId14"/>
    <sheet name="Fly" sheetId="29" r:id="rId15"/>
    <sheet name="SEAO" sheetId="27" r:id="rId16"/>
    <sheet name="Satser m.v." sheetId="18" r:id="rId17"/>
  </sheets>
  <definedNames>
    <definedName name="_Ctrl_10" localSheetId="15" hidden="1">SEAO!$Y$12</definedName>
    <definedName name="_Ctrl_10" hidden="1">#REF!</definedName>
    <definedName name="_Ctrl_11" localSheetId="15" hidden="1">SEAO!$AB$12</definedName>
    <definedName name="_Ctrl_11" hidden="1">#REF!</definedName>
    <definedName name="_Ctrl_12" localSheetId="4" hidden="1">Mannskapsbil!$R$14</definedName>
    <definedName name="_Ctrl_12" localSheetId="6" hidden="1">Passasjerer!$Q$14</definedName>
    <definedName name="_Ctrl_12" hidden="1">Privatbil!$R$14</definedName>
    <definedName name="_Ctrl_16" hidden="1">'GP-1440'!$P$44</definedName>
    <definedName name="_Ctrl_2" localSheetId="12" hidden="1">'GP-1440'!#REF!</definedName>
    <definedName name="_Ctrl_2" localSheetId="13" hidden="1">'GP-1440'!#REF!</definedName>
    <definedName name="_Ctrl_2" localSheetId="14" hidden="1">'GP-1440'!#REF!</definedName>
    <definedName name="_Ctrl_2" localSheetId="4" hidden="1">'GP-1440'!#REF!</definedName>
    <definedName name="_Ctrl_2" localSheetId="6" hidden="1">'GP-1440'!#REF!</definedName>
    <definedName name="_Ctrl_2" localSheetId="8" hidden="1">'GP-1440'!#REF!</definedName>
    <definedName name="_Ctrl_2" hidden="1">'GP-1440'!#REF!</definedName>
    <definedName name="_Ctrl_3" hidden="1">'GP-1440'!$Q$28</definedName>
    <definedName name="_Ctrl_4" localSheetId="12" hidden="1">'GP-1440'!#REF!</definedName>
    <definedName name="_Ctrl_4" localSheetId="13" hidden="1">'GP-1440'!#REF!</definedName>
    <definedName name="_Ctrl_4" localSheetId="14" hidden="1">'GP-1440'!#REF!</definedName>
    <definedName name="_Ctrl_4" localSheetId="4" hidden="1">'GP-1440'!#REF!</definedName>
    <definedName name="_Ctrl_4" localSheetId="6" hidden="1">'GP-1440'!#REF!</definedName>
    <definedName name="_Ctrl_4" localSheetId="8" hidden="1">'GP-1440'!#REF!</definedName>
    <definedName name="_Ctrl_4" hidden="1">'GP-1440'!#REF!</definedName>
    <definedName name="_Ctrl_5" hidden="1">'GP-1440'!$M$28</definedName>
    <definedName name="_Ctrl_6" hidden="1">'GP-1440'!$Q$29</definedName>
    <definedName name="_Ctrl_7" hidden="1">'GP-1440'!$Q$32</definedName>
    <definedName name="_Ctrl_8" localSheetId="12" hidden="1">'GP-1440'!#REF!</definedName>
    <definedName name="_Ctrl_8" localSheetId="13" hidden="1">'GP-1440'!#REF!</definedName>
    <definedName name="_Ctrl_8" localSheetId="8" hidden="1">'GP-1440'!#REF!</definedName>
    <definedName name="_Ctrl_8" hidden="1">'GP-1440'!#REF!</definedName>
    <definedName name="_Ctrl_9" hidden="1">'GP-1440'!$S$48</definedName>
    <definedName name="_options1">_Options!$A$1:$A$5</definedName>
    <definedName name="_options10">_Options!$J$1:$J$10</definedName>
    <definedName name="_options11">_Options!$K$1:$K$10</definedName>
    <definedName name="_options12">_Options!$L$1:$L$10</definedName>
    <definedName name="_options13">_Options!$M$1:$M$10</definedName>
    <definedName name="_options14">_Options!$N$1:$N$15</definedName>
    <definedName name="_options15">_Options!$O$1:$O$10</definedName>
    <definedName name="_options16">_Options!$P$1:$P$10</definedName>
    <definedName name="_options17">_Options!$Q$1:$Q$21</definedName>
    <definedName name="_options18">_Options!$R$1:$R$3</definedName>
    <definedName name="_options19">_Options!$S$1:$S$3</definedName>
    <definedName name="_options2">_Options!$B$1:$B$5</definedName>
    <definedName name="_options20">_Options!$T$1:$T$3</definedName>
    <definedName name="_options21">_Options!$U$1:$U$3</definedName>
    <definedName name="_options22">_Options!$V$1:$V$3</definedName>
    <definedName name="_options23">_Options!$W$1:$W$3</definedName>
    <definedName name="_options24">_Options!$X$1:$X$3</definedName>
    <definedName name="_options3">_Options!$C$1:$C$5</definedName>
    <definedName name="_options4">_Options!$D$1:$D$11</definedName>
    <definedName name="_options5">_Options!$E$1:$E$11</definedName>
    <definedName name="_options6">_Options!$F$1:$F$6</definedName>
    <definedName name="_options7">_Options!$G$1:$G$5</definedName>
    <definedName name="_options8">_Options!$H$1:$H$5</definedName>
    <definedName name="_options9">_Options!$I$1:$I$15</definedName>
    <definedName name="Fra" localSheetId="2">'GP-1440'!$B$2:$N$6</definedName>
    <definedName name="Til" localSheetId="2">'GP-1440'!$B$9:$N$12</definedName>
    <definedName name="_xlnm.Print_Area" localSheetId="11">'Andre utg med bilag'!$A$1:$AD$68</definedName>
    <definedName name="_xlnm.Print_Area" localSheetId="9">ATV!$A$1:$AD$67</definedName>
    <definedName name="_xlnm.Print_Area" localSheetId="12">Bandvogn!$A$1:$AD$64</definedName>
    <definedName name="_xlnm.Print_Area" localSheetId="7">Båt!$A$1:$AD$66</definedName>
    <definedName name="_xlnm.Print_Area" localSheetId="13">Droner!$A$1:$AD$66</definedName>
    <definedName name="_xlnm.Print_Area" localSheetId="14">Fly!$A$1:$AD$66</definedName>
    <definedName name="_xlnm.Print_Area" localSheetId="2">'GP-1440'!$A$1:$AD$58</definedName>
    <definedName name="_xlnm.Print_Area" localSheetId="4">Mannskapsbil!$A$1:$AD$65</definedName>
    <definedName name="_xlnm.Print_Area" localSheetId="3">Mannskapsliste!$A$1:$AD$65</definedName>
    <definedName name="_xlnm.Print_Area" localSheetId="6">Passasjerer!$A$1:$AC$66</definedName>
    <definedName name="_xlnm.Print_Area" localSheetId="5">Privatbil!$A$1:$AD$68</definedName>
    <definedName name="_xlnm.Print_Area" localSheetId="16">'Satser m.v.'!$A$1:$F$81</definedName>
    <definedName name="_xlnm.Print_Area" localSheetId="15">SEAO!$A$1:$AD$64</definedName>
    <definedName name="_xlnm.Print_Area" localSheetId="8">Snøscooter!$A$1:$AD$67</definedName>
    <definedName name="_xlnm.Print_Area" localSheetId="10">'Uttak fra e. lager'!$A$1:$AD$41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5" i="11" l="1"/>
  <c r="AB15" i="11" s="1"/>
  <c r="AB52" i="9"/>
  <c r="AB50" i="9"/>
  <c r="AB48" i="9"/>
  <c r="AB46" i="9"/>
  <c r="AB44" i="9"/>
  <c r="AB42" i="9"/>
  <c r="AB40" i="9"/>
  <c r="AB38" i="9"/>
  <c r="AB36" i="9"/>
  <c r="AB34" i="9"/>
  <c r="AB32" i="9"/>
  <c r="AB30" i="9"/>
  <c r="AB28" i="9"/>
  <c r="AB26" i="9"/>
  <c r="AB24" i="9"/>
  <c r="AB22" i="9"/>
  <c r="AB20" i="9"/>
  <c r="AB18" i="9"/>
  <c r="AB16" i="9"/>
  <c r="AB14" i="9"/>
  <c r="W9" i="8"/>
  <c r="AE9" i="8" s="1"/>
  <c r="AE10" i="8" s="1"/>
  <c r="AB14" i="29"/>
  <c r="AB52" i="29"/>
  <c r="AB16" i="29"/>
  <c r="AB18" i="29"/>
  <c r="AB20" i="29"/>
  <c r="AB22" i="29"/>
  <c r="AB24" i="29"/>
  <c r="AB26" i="29"/>
  <c r="AB28" i="29"/>
  <c r="AB30" i="29"/>
  <c r="AB32" i="29"/>
  <c r="AB34" i="29"/>
  <c r="AB36" i="29"/>
  <c r="AB38" i="29"/>
  <c r="AB40" i="29"/>
  <c r="AB42" i="29"/>
  <c r="AB44" i="29"/>
  <c r="AB46" i="29"/>
  <c r="AB48" i="29"/>
  <c r="AB50" i="29"/>
  <c r="AB44" i="13"/>
  <c r="AA26" i="8" s="1"/>
  <c r="AB15" i="21"/>
  <c r="AB17" i="21"/>
  <c r="AB19" i="21"/>
  <c r="AB21" i="21"/>
  <c r="AB23" i="21"/>
  <c r="AB25" i="21"/>
  <c r="AB27" i="21"/>
  <c r="AB29" i="21"/>
  <c r="AB31" i="21"/>
  <c r="AB33" i="21"/>
  <c r="AB35" i="21"/>
  <c r="AB37" i="21"/>
  <c r="AB39" i="21"/>
  <c r="AB41" i="21"/>
  <c r="AE14" i="33"/>
  <c r="AE15" i="33" s="1"/>
  <c r="AB15" i="33" s="1"/>
  <c r="AE16" i="33"/>
  <c r="AE17" i="33" s="1"/>
  <c r="AB17" i="33" s="1"/>
  <c r="AE18" i="33"/>
  <c r="AE19" i="33" s="1"/>
  <c r="AB19" i="33" s="1"/>
  <c r="AE20" i="33"/>
  <c r="AE21" i="33" s="1"/>
  <c r="AB21" i="33" s="1"/>
  <c r="AE22" i="33"/>
  <c r="AE23" i="33" s="1"/>
  <c r="AB23" i="33" s="1"/>
  <c r="AE24" i="33"/>
  <c r="AE25" i="33" s="1"/>
  <c r="AB25" i="33" s="1"/>
  <c r="AE26" i="33"/>
  <c r="AE27" i="33" s="1"/>
  <c r="AB27" i="33" s="1"/>
  <c r="AE28" i="33"/>
  <c r="AE29" i="33" s="1"/>
  <c r="AB29" i="33" s="1"/>
  <c r="AE30" i="33"/>
  <c r="AE31" i="33" s="1"/>
  <c r="AB31" i="33" s="1"/>
  <c r="AE32" i="33"/>
  <c r="AE33" i="33" s="1"/>
  <c r="AB33" i="33" s="1"/>
  <c r="AE34" i="33"/>
  <c r="AE35" i="33" s="1"/>
  <c r="AB35" i="33" s="1"/>
  <c r="AE36" i="33"/>
  <c r="AE37" i="33" s="1"/>
  <c r="AB37" i="33" s="1"/>
  <c r="AE38" i="33"/>
  <c r="AE39" i="33" s="1"/>
  <c r="AB39" i="33" s="1"/>
  <c r="AE40" i="33"/>
  <c r="AE41" i="33" s="1"/>
  <c r="AB41" i="33" s="1"/>
  <c r="AE42" i="33"/>
  <c r="AE43" i="33" s="1"/>
  <c r="AB43" i="33" s="1"/>
  <c r="AE13" i="30"/>
  <c r="AE14" i="30" s="1"/>
  <c r="AB14" i="30" s="1"/>
  <c r="AE15" i="30"/>
  <c r="AE16" i="30" s="1"/>
  <c r="AB16" i="30" s="1"/>
  <c r="AE17" i="30"/>
  <c r="AE18" i="30" s="1"/>
  <c r="AB18" i="30" s="1"/>
  <c r="AE19" i="30"/>
  <c r="AE20" i="30" s="1"/>
  <c r="AB20" i="30" s="1"/>
  <c r="AE21" i="30"/>
  <c r="AE22" i="30" s="1"/>
  <c r="AB22" i="30" s="1"/>
  <c r="AE23" i="30"/>
  <c r="AE24" i="30" s="1"/>
  <c r="AB24" i="30" s="1"/>
  <c r="AE25" i="30"/>
  <c r="AE26" i="30" s="1"/>
  <c r="AB26" i="30" s="1"/>
  <c r="AE27" i="30"/>
  <c r="AE28" i="30" s="1"/>
  <c r="AB28" i="30" s="1"/>
  <c r="AE29" i="30"/>
  <c r="AE30" i="30" s="1"/>
  <c r="AB30" i="30" s="1"/>
  <c r="AE31" i="30"/>
  <c r="AE32" i="30" s="1"/>
  <c r="AB32" i="30" s="1"/>
  <c r="AE33" i="30"/>
  <c r="AE34" i="30" s="1"/>
  <c r="AB34" i="30" s="1"/>
  <c r="AE35" i="30"/>
  <c r="AE36" i="30" s="1"/>
  <c r="AB36" i="30" s="1"/>
  <c r="AE37" i="30"/>
  <c r="AE38" i="30" s="1"/>
  <c r="AB38" i="30" s="1"/>
  <c r="AE39" i="30"/>
  <c r="AE40" i="30" s="1"/>
  <c r="AB40" i="30" s="1"/>
  <c r="AE41" i="30"/>
  <c r="AE42" i="30"/>
  <c r="AB42" i="30" s="1"/>
  <c r="AE43" i="30"/>
  <c r="AE44" i="30" s="1"/>
  <c r="AB44" i="30" s="1"/>
  <c r="AE45" i="30"/>
  <c r="AE46" i="30" s="1"/>
  <c r="AB46" i="30" s="1"/>
  <c r="AE47" i="30"/>
  <c r="AE48" i="30" s="1"/>
  <c r="AB48" i="30" s="1"/>
  <c r="AE49" i="30"/>
  <c r="AE50" i="30" s="1"/>
  <c r="AB50" i="30" s="1"/>
  <c r="AE51" i="30"/>
  <c r="AE52" i="30" s="1"/>
  <c r="AB52" i="30" s="1"/>
  <c r="A64" i="21"/>
  <c r="AB24" i="32"/>
  <c r="AB26" i="32"/>
  <c r="AB28" i="32"/>
  <c r="AB30" i="32"/>
  <c r="AB32" i="32"/>
  <c r="AB34" i="32"/>
  <c r="AB36" i="32"/>
  <c r="AB38" i="32"/>
  <c r="AB40" i="32"/>
  <c r="AB42" i="32"/>
  <c r="AB44" i="32"/>
  <c r="AB46" i="32"/>
  <c r="AB48" i="32"/>
  <c r="AB50" i="32"/>
  <c r="AB52" i="32"/>
  <c r="AE14" i="10"/>
  <c r="AE15" i="10" s="1"/>
  <c r="AB15" i="10" s="1"/>
  <c r="AE16" i="10"/>
  <c r="AE17" i="10" s="1"/>
  <c r="AB17" i="10" s="1"/>
  <c r="AE18" i="10"/>
  <c r="AE19" i="10" s="1"/>
  <c r="AB19" i="10" s="1"/>
  <c r="AE20" i="10"/>
  <c r="AE21" i="10" s="1"/>
  <c r="AB21" i="10" s="1"/>
  <c r="AE22" i="10"/>
  <c r="AE23" i="10" s="1"/>
  <c r="AB23" i="10" s="1"/>
  <c r="AE24" i="10"/>
  <c r="AE25" i="10" s="1"/>
  <c r="AB25" i="10" s="1"/>
  <c r="AE26" i="10"/>
  <c r="AE27" i="10" s="1"/>
  <c r="AB27" i="10" s="1"/>
  <c r="AE28" i="10"/>
  <c r="AE29" i="10" s="1"/>
  <c r="AB29" i="10" s="1"/>
  <c r="AE30" i="10"/>
  <c r="AE31" i="10" s="1"/>
  <c r="AB31" i="10" s="1"/>
  <c r="AE32" i="10"/>
  <c r="AE33" i="10" s="1"/>
  <c r="AB33" i="10" s="1"/>
  <c r="AE34" i="10"/>
  <c r="AE35" i="10" s="1"/>
  <c r="AB35" i="10" s="1"/>
  <c r="AE36" i="10"/>
  <c r="AE37" i="10" s="1"/>
  <c r="AB37" i="10" s="1"/>
  <c r="AE38" i="10"/>
  <c r="AE39" i="10" s="1"/>
  <c r="AB39" i="10" s="1"/>
  <c r="AE40" i="10"/>
  <c r="AE41" i="10" s="1"/>
  <c r="AB41" i="10" s="1"/>
  <c r="AE42" i="10"/>
  <c r="AE43" i="10" s="1"/>
  <c r="AB43" i="10" s="1"/>
  <c r="AE14" i="31"/>
  <c r="AE15" i="31" s="1"/>
  <c r="AB15" i="31" s="1"/>
  <c r="AE16" i="31"/>
  <c r="AE17" i="31" s="1"/>
  <c r="AB17" i="31" s="1"/>
  <c r="AE18" i="31"/>
  <c r="AE19" i="31" s="1"/>
  <c r="AB19" i="31" s="1"/>
  <c r="AE20" i="31"/>
  <c r="AE21" i="31" s="1"/>
  <c r="AB21" i="31" s="1"/>
  <c r="AE22" i="31"/>
  <c r="AE23" i="31" s="1"/>
  <c r="AB23" i="31" s="1"/>
  <c r="AE24" i="31"/>
  <c r="AE25" i="31" s="1"/>
  <c r="AB25" i="31" s="1"/>
  <c r="AE26" i="31"/>
  <c r="AE27" i="31" s="1"/>
  <c r="AB27" i="31" s="1"/>
  <c r="AE28" i="31"/>
  <c r="AE29" i="31" s="1"/>
  <c r="AB29" i="31" s="1"/>
  <c r="AE30" i="31"/>
  <c r="AE31" i="31" s="1"/>
  <c r="AB31" i="31" s="1"/>
  <c r="AE32" i="31"/>
  <c r="AE33" i="31" s="1"/>
  <c r="AB33" i="31" s="1"/>
  <c r="AE34" i="31"/>
  <c r="AE35" i="31" s="1"/>
  <c r="AB35" i="31" s="1"/>
  <c r="AE36" i="31"/>
  <c r="AE37" i="31" s="1"/>
  <c r="AB37" i="31" s="1"/>
  <c r="AE38" i="31"/>
  <c r="AE39" i="31" s="1"/>
  <c r="AB39" i="31" s="1"/>
  <c r="AE40" i="31"/>
  <c r="AE41" i="31" s="1"/>
  <c r="AB41" i="31" s="1"/>
  <c r="AE42" i="31"/>
  <c r="AE43" i="31" s="1"/>
  <c r="AB43" i="31" s="1"/>
  <c r="AH14" i="24"/>
  <c r="AI14" i="24"/>
  <c r="AE13" i="24"/>
  <c r="AE14" i="24" s="1"/>
  <c r="AG14" i="24"/>
  <c r="AH16" i="24"/>
  <c r="AI16" i="24"/>
  <c r="AE15" i="24"/>
  <c r="AE16" i="24" s="1"/>
  <c r="AG16" i="24"/>
  <c r="AH18" i="24"/>
  <c r="AI18" i="24"/>
  <c r="AE17" i="24"/>
  <c r="AE18" i="24" s="1"/>
  <c r="AG18" i="24"/>
  <c r="AH20" i="24"/>
  <c r="AI20" i="24"/>
  <c r="AE19" i="24"/>
  <c r="AE20" i="24" s="1"/>
  <c r="AG20" i="24"/>
  <c r="AH22" i="24"/>
  <c r="AI22" i="24"/>
  <c r="AE21" i="24"/>
  <c r="AE22" i="24" s="1"/>
  <c r="AG22" i="24"/>
  <c r="AH24" i="24"/>
  <c r="AI24" i="24"/>
  <c r="AE23" i="24"/>
  <c r="AE24" i="24" s="1"/>
  <c r="AG24" i="24"/>
  <c r="AH26" i="24"/>
  <c r="AI26" i="24"/>
  <c r="AE25" i="24"/>
  <c r="AE26" i="24" s="1"/>
  <c r="AG26" i="24"/>
  <c r="AH28" i="24"/>
  <c r="AI28" i="24"/>
  <c r="AE27" i="24"/>
  <c r="AE28" i="24" s="1"/>
  <c r="AG28" i="24"/>
  <c r="AH30" i="24"/>
  <c r="AI30" i="24"/>
  <c r="AE29" i="24"/>
  <c r="AE30" i="24" s="1"/>
  <c r="AG30" i="24"/>
  <c r="AH32" i="24"/>
  <c r="AI32" i="24"/>
  <c r="AE31" i="24"/>
  <c r="AE32" i="24" s="1"/>
  <c r="AG32" i="24"/>
  <c r="AH34" i="24"/>
  <c r="Y34" i="24" s="1"/>
  <c r="AI34" i="24"/>
  <c r="AE33" i="24"/>
  <c r="AE34" i="24" s="1"/>
  <c r="AG34" i="24"/>
  <c r="AH36" i="24"/>
  <c r="AI36" i="24"/>
  <c r="AE35" i="24"/>
  <c r="AE36" i="24" s="1"/>
  <c r="AG36" i="24"/>
  <c r="AH38" i="24"/>
  <c r="Y38" i="24" s="1"/>
  <c r="AI38" i="24"/>
  <c r="AE37" i="24"/>
  <c r="AE38" i="24" s="1"/>
  <c r="AG38" i="24"/>
  <c r="AH40" i="24"/>
  <c r="AI40" i="24"/>
  <c r="AE39" i="24"/>
  <c r="AE40" i="24" s="1"/>
  <c r="AG40" i="24"/>
  <c r="AH42" i="24"/>
  <c r="AI42" i="24"/>
  <c r="AE41" i="24"/>
  <c r="AE42" i="24" s="1"/>
  <c r="AG42" i="24"/>
  <c r="AH44" i="24"/>
  <c r="AI44" i="24"/>
  <c r="AE43" i="24"/>
  <c r="AE44" i="24" s="1"/>
  <c r="AG44" i="24"/>
  <c r="AH46" i="24"/>
  <c r="AI46" i="24"/>
  <c r="AE45" i="24"/>
  <c r="AE46" i="24" s="1"/>
  <c r="AG46" i="24"/>
  <c r="AH48" i="24"/>
  <c r="AI48" i="24"/>
  <c r="AE47" i="24"/>
  <c r="AE48" i="24" s="1"/>
  <c r="AG48" i="24"/>
  <c r="AH50" i="24"/>
  <c r="AI50" i="24"/>
  <c r="AE49" i="24"/>
  <c r="AE50" i="24" s="1"/>
  <c r="AG50" i="24"/>
  <c r="AH52" i="24"/>
  <c r="AI52" i="24"/>
  <c r="AE51" i="24"/>
  <c r="AE52" i="24" s="1"/>
  <c r="AG52" i="24"/>
  <c r="A68" i="13"/>
  <c r="A66" i="29"/>
  <c r="A66" i="32"/>
  <c r="A64" i="33"/>
  <c r="A67" i="10"/>
  <c r="A67" i="31"/>
  <c r="A66" i="24"/>
  <c r="A66" i="28"/>
  <c r="A68" i="9"/>
  <c r="A65" i="30"/>
  <c r="A59" i="8"/>
  <c r="A64" i="27"/>
  <c r="A65" i="11"/>
  <c r="AB15" i="27"/>
  <c r="AB59" i="27"/>
  <c r="BS59" i="27" s="1"/>
  <c r="AQ59" i="27" s="1"/>
  <c r="AB17" i="27"/>
  <c r="BS17" i="27" s="1"/>
  <c r="AQ17" i="27" s="1"/>
  <c r="AB19" i="27"/>
  <c r="AB21" i="27"/>
  <c r="BS21" i="27" s="1"/>
  <c r="AQ21" i="27" s="1"/>
  <c r="AB23" i="27"/>
  <c r="BS23" i="27" s="1"/>
  <c r="AQ23" i="27" s="1"/>
  <c r="AB25" i="27"/>
  <c r="BS25" i="27" s="1"/>
  <c r="AQ25" i="27" s="1"/>
  <c r="AB27" i="27"/>
  <c r="BS27" i="27" s="1"/>
  <c r="AQ27" i="27" s="1"/>
  <c r="AB29" i="27"/>
  <c r="AB31" i="27"/>
  <c r="BS31" i="27" s="1"/>
  <c r="AQ31" i="27" s="1"/>
  <c r="AB33" i="27"/>
  <c r="BS33" i="27" s="1"/>
  <c r="AQ33" i="27" s="1"/>
  <c r="AB35" i="27"/>
  <c r="AB37" i="27"/>
  <c r="BS37" i="27" s="1"/>
  <c r="AQ37" i="27" s="1"/>
  <c r="AB39" i="27"/>
  <c r="BS39" i="27" s="1"/>
  <c r="AQ39" i="27" s="1"/>
  <c r="AB41" i="27"/>
  <c r="AB43" i="27"/>
  <c r="BS43" i="27" s="1"/>
  <c r="AQ43" i="27" s="1"/>
  <c r="AB45" i="27"/>
  <c r="BS45" i="27" s="1"/>
  <c r="AQ45" i="27" s="1"/>
  <c r="AB47" i="27"/>
  <c r="BS47" i="27" s="1"/>
  <c r="AQ47" i="27" s="1"/>
  <c r="AB49" i="27"/>
  <c r="BS49" i="27" s="1"/>
  <c r="AQ49" i="27" s="1"/>
  <c r="AB51" i="27"/>
  <c r="AB53" i="27"/>
  <c r="BS53" i="27" s="1"/>
  <c r="AQ53" i="27" s="1"/>
  <c r="AB55" i="27"/>
  <c r="AB57" i="27"/>
  <c r="BS57" i="27" s="1"/>
  <c r="AQ57" i="27" s="1"/>
  <c r="V17" i="11"/>
  <c r="Y17" i="11" s="1"/>
  <c r="V19" i="11"/>
  <c r="Y19" i="11" s="1"/>
  <c r="V21" i="11"/>
  <c r="V23" i="11"/>
  <c r="AB23" i="11" s="1"/>
  <c r="V25" i="11"/>
  <c r="Y25" i="11" s="1"/>
  <c r="V27" i="11"/>
  <c r="V29" i="11"/>
  <c r="Y29" i="11" s="1"/>
  <c r="V31" i="11"/>
  <c r="AB31" i="11" s="1"/>
  <c r="V33" i="11"/>
  <c r="Y33" i="11" s="1"/>
  <c r="V35" i="11"/>
  <c r="Y35" i="11" s="1"/>
  <c r="V37" i="11"/>
  <c r="V39" i="11"/>
  <c r="AB39" i="11" s="1"/>
  <c r="V41" i="11"/>
  <c r="Y41" i="11" s="1"/>
  <c r="V43" i="11"/>
  <c r="V45" i="11"/>
  <c r="Y45" i="11" s="1"/>
  <c r="V47" i="11"/>
  <c r="AB47" i="11" s="1"/>
  <c r="V49" i="11"/>
  <c r="Y49" i="11" s="1"/>
  <c r="V51" i="11"/>
  <c r="Y51" i="11" s="1"/>
  <c r="V53" i="11"/>
  <c r="V55" i="11"/>
  <c r="AB55" i="11" s="1"/>
  <c r="V57" i="11"/>
  <c r="Y57" i="11" s="1"/>
  <c r="V59" i="11"/>
  <c r="T62" i="11"/>
  <c r="AB25" i="11"/>
  <c r="AB41" i="11"/>
  <c r="AB57" i="11"/>
  <c r="T63" i="11"/>
  <c r="AE41" i="8"/>
  <c r="B16" i="8"/>
  <c r="B14" i="8"/>
  <c r="B18" i="8"/>
  <c r="E18" i="8"/>
  <c r="P43" i="33"/>
  <c r="R43" i="33" s="1"/>
  <c r="T42" i="33"/>
  <c r="N42" i="33"/>
  <c r="P41" i="33"/>
  <c r="R41" i="33" s="1"/>
  <c r="T40" i="33"/>
  <c r="N40" i="33"/>
  <c r="P39" i="33"/>
  <c r="R39" i="33" s="1"/>
  <c r="T38" i="33"/>
  <c r="N38" i="33"/>
  <c r="P37" i="33"/>
  <c r="R37" i="33" s="1"/>
  <c r="T36" i="33"/>
  <c r="N36" i="33"/>
  <c r="P35" i="33"/>
  <c r="R35" i="33" s="1"/>
  <c r="T34" i="33"/>
  <c r="N34" i="33"/>
  <c r="P33" i="33"/>
  <c r="R33" i="33" s="1"/>
  <c r="T32" i="33"/>
  <c r="N32" i="33"/>
  <c r="P31" i="33"/>
  <c r="R31" i="33" s="1"/>
  <c r="T30" i="33"/>
  <c r="N30" i="33"/>
  <c r="P29" i="33"/>
  <c r="R29" i="33" s="1"/>
  <c r="T28" i="33"/>
  <c r="N28" i="33"/>
  <c r="P27" i="33"/>
  <c r="R27" i="33" s="1"/>
  <c r="T26" i="33"/>
  <c r="N26" i="33"/>
  <c r="P25" i="33"/>
  <c r="R25" i="33" s="1"/>
  <c r="T24" i="33"/>
  <c r="N24" i="33"/>
  <c r="P23" i="33"/>
  <c r="R23" i="33" s="1"/>
  <c r="T22" i="33"/>
  <c r="N22" i="33"/>
  <c r="P21" i="33"/>
  <c r="R21" i="33" s="1"/>
  <c r="T20" i="33"/>
  <c r="N20" i="33"/>
  <c r="P19" i="33"/>
  <c r="R19" i="33" s="1"/>
  <c r="T18" i="33"/>
  <c r="N18" i="33"/>
  <c r="P17" i="33"/>
  <c r="R17" i="33" s="1"/>
  <c r="T16" i="33"/>
  <c r="N16" i="33"/>
  <c r="W9" i="33"/>
  <c r="B5" i="33"/>
  <c r="B4" i="33"/>
  <c r="B3" i="33"/>
  <c r="B2" i="33"/>
  <c r="B15" i="24"/>
  <c r="B17" i="24" s="1"/>
  <c r="B19" i="24" s="1"/>
  <c r="B21" i="24" s="1"/>
  <c r="B23" i="24" s="1"/>
  <c r="B25" i="24" s="1"/>
  <c r="B27" i="24" s="1"/>
  <c r="B29" i="24" s="1"/>
  <c r="B31" i="24" s="1"/>
  <c r="B33" i="24" s="1"/>
  <c r="B35" i="24" s="1"/>
  <c r="B37" i="24" s="1"/>
  <c r="B39" i="24" s="1"/>
  <c r="B41" i="24" s="1"/>
  <c r="B43" i="24" s="1"/>
  <c r="B45" i="24" s="1"/>
  <c r="B47" i="24" s="1"/>
  <c r="B49" i="24" s="1"/>
  <c r="B51" i="24" s="1"/>
  <c r="P15" i="28"/>
  <c r="P17" i="28" s="1"/>
  <c r="P19" i="28" s="1"/>
  <c r="P21" i="28" s="1"/>
  <c r="P23" i="28" s="1"/>
  <c r="P25" i="28" s="1"/>
  <c r="P27" i="28" s="1"/>
  <c r="P29" i="28" s="1"/>
  <c r="P31" i="28" s="1"/>
  <c r="P33" i="28" s="1"/>
  <c r="P35" i="28" s="1"/>
  <c r="P37" i="28" s="1"/>
  <c r="P39" i="28" s="1"/>
  <c r="P41" i="28" s="1"/>
  <c r="P43" i="28" s="1"/>
  <c r="P45" i="28" s="1"/>
  <c r="P47" i="28" s="1"/>
  <c r="P49" i="28" s="1"/>
  <c r="P51" i="28" s="1"/>
  <c r="B15" i="28"/>
  <c r="B17" i="28" s="1"/>
  <c r="B19" i="28" s="1"/>
  <c r="B21" i="28" s="1"/>
  <c r="B23" i="28" s="1"/>
  <c r="B25" i="28" s="1"/>
  <c r="B27" i="28" s="1"/>
  <c r="B29" i="28" s="1"/>
  <c r="B31" i="28" s="1"/>
  <c r="B33" i="28" s="1"/>
  <c r="B35" i="28" s="1"/>
  <c r="B37" i="28" s="1"/>
  <c r="B39" i="28" s="1"/>
  <c r="B41" i="28" s="1"/>
  <c r="B43" i="28" s="1"/>
  <c r="B45" i="28" s="1"/>
  <c r="B47" i="28" s="1"/>
  <c r="B49" i="28" s="1"/>
  <c r="B51" i="28" s="1"/>
  <c r="Q15" i="8"/>
  <c r="B12" i="27" s="1"/>
  <c r="Q14" i="8"/>
  <c r="Y35" i="8"/>
  <c r="AA35" i="8" s="1"/>
  <c r="V14" i="32"/>
  <c r="AB14" i="32"/>
  <c r="V16" i="32"/>
  <c r="AB16" i="32" s="1"/>
  <c r="V18" i="32"/>
  <c r="AB18" i="32" s="1"/>
  <c r="V20" i="32"/>
  <c r="AB20" i="32" s="1"/>
  <c r="AE14" i="32"/>
  <c r="Z52" i="32"/>
  <c r="X52" i="32"/>
  <c r="Z50" i="32"/>
  <c r="X50" i="32"/>
  <c r="Z48" i="32"/>
  <c r="X48" i="32"/>
  <c r="Z46" i="32"/>
  <c r="X46" i="32"/>
  <c r="Z44" i="32"/>
  <c r="X44" i="32"/>
  <c r="Z42" i="32"/>
  <c r="X42" i="32"/>
  <c r="Z40" i="32"/>
  <c r="X40" i="32"/>
  <c r="Z38" i="32"/>
  <c r="X38" i="32"/>
  <c r="Z36" i="32"/>
  <c r="X36" i="32"/>
  <c r="Z34" i="32"/>
  <c r="X34" i="32"/>
  <c r="Z32" i="32"/>
  <c r="X32" i="32"/>
  <c r="Z30" i="32"/>
  <c r="X30" i="32"/>
  <c r="Z28" i="32"/>
  <c r="X28" i="32"/>
  <c r="Z26" i="32"/>
  <c r="X26" i="32"/>
  <c r="Z24" i="32"/>
  <c r="X24" i="32"/>
  <c r="Z20" i="32"/>
  <c r="X20" i="32"/>
  <c r="Z18" i="32"/>
  <c r="X18" i="32"/>
  <c r="Z16" i="32"/>
  <c r="X16" i="32"/>
  <c r="Z14" i="32"/>
  <c r="X14" i="32"/>
  <c r="B15" i="32"/>
  <c r="B17" i="32" s="1"/>
  <c r="B19" i="32" s="1"/>
  <c r="B25" i="32"/>
  <c r="B27" i="32" s="1"/>
  <c r="B29" i="32" s="1"/>
  <c r="B31" i="32" s="1"/>
  <c r="B33" i="32" s="1"/>
  <c r="B35" i="32" s="1"/>
  <c r="B37" i="32" s="1"/>
  <c r="B39" i="32" s="1"/>
  <c r="B41" i="32" s="1"/>
  <c r="B43" i="32" s="1"/>
  <c r="B45" i="32" s="1"/>
  <c r="B47" i="32" s="1"/>
  <c r="B49" i="32" s="1"/>
  <c r="B51" i="32" s="1"/>
  <c r="X9" i="32"/>
  <c r="B5" i="32"/>
  <c r="B4" i="32"/>
  <c r="B3" i="32"/>
  <c r="B2" i="32"/>
  <c r="B1" i="32"/>
  <c r="Y24" i="8"/>
  <c r="AA24" i="8" s="1"/>
  <c r="Y23" i="8"/>
  <c r="AA23" i="8" s="1"/>
  <c r="Y28" i="8"/>
  <c r="AA28" i="8" s="1"/>
  <c r="H19" i="8"/>
  <c r="Q19" i="8"/>
  <c r="T19" i="8" s="1"/>
  <c r="AA46" i="31"/>
  <c r="P43" i="31"/>
  <c r="R43" i="31" s="1"/>
  <c r="T42" i="31"/>
  <c r="N42" i="31"/>
  <c r="P41" i="31"/>
  <c r="R41" i="31" s="1"/>
  <c r="T40" i="31"/>
  <c r="N40" i="31"/>
  <c r="P39" i="31"/>
  <c r="R39" i="31" s="1"/>
  <c r="T38" i="31"/>
  <c r="N38" i="31"/>
  <c r="P37" i="31"/>
  <c r="R37" i="31" s="1"/>
  <c r="T36" i="31"/>
  <c r="N36" i="31"/>
  <c r="P35" i="31"/>
  <c r="R35" i="31" s="1"/>
  <c r="T34" i="31"/>
  <c r="N34" i="31"/>
  <c r="P33" i="31"/>
  <c r="R33" i="31" s="1"/>
  <c r="T32" i="31"/>
  <c r="N32" i="31"/>
  <c r="P31" i="31"/>
  <c r="R31" i="31" s="1"/>
  <c r="T30" i="31"/>
  <c r="N30" i="31"/>
  <c r="P29" i="31"/>
  <c r="R29" i="31" s="1"/>
  <c r="T28" i="31"/>
  <c r="N28" i="31"/>
  <c r="P27" i="31"/>
  <c r="R27" i="31" s="1"/>
  <c r="T26" i="31"/>
  <c r="N26" i="31"/>
  <c r="P25" i="31"/>
  <c r="R25" i="31" s="1"/>
  <c r="T24" i="31"/>
  <c r="N24" i="31"/>
  <c r="P23" i="31"/>
  <c r="R23" i="31" s="1"/>
  <c r="T22" i="31"/>
  <c r="N22" i="31"/>
  <c r="P21" i="31"/>
  <c r="R21" i="31" s="1"/>
  <c r="T20" i="31"/>
  <c r="N20" i="31"/>
  <c r="P19" i="31"/>
  <c r="R19" i="31" s="1"/>
  <c r="T18" i="31"/>
  <c r="N18" i="31"/>
  <c r="P17" i="31"/>
  <c r="R17" i="31" s="1"/>
  <c r="T16" i="31"/>
  <c r="N16" i="31"/>
  <c r="W9" i="31"/>
  <c r="B5" i="31"/>
  <c r="B4" i="31"/>
  <c r="B3" i="31"/>
  <c r="B2" i="31"/>
  <c r="P17" i="10"/>
  <c r="R17" i="10" s="1"/>
  <c r="P19" i="10"/>
  <c r="R19" i="10" s="1"/>
  <c r="P21" i="10"/>
  <c r="R21" i="10" s="1"/>
  <c r="P23" i="10"/>
  <c r="R23" i="10" s="1"/>
  <c r="P25" i="10"/>
  <c r="R25" i="10" s="1"/>
  <c r="P27" i="10"/>
  <c r="R27" i="10" s="1"/>
  <c r="P29" i="10"/>
  <c r="R29" i="10" s="1"/>
  <c r="P31" i="10"/>
  <c r="R31" i="10" s="1"/>
  <c r="P33" i="10"/>
  <c r="R33" i="10" s="1"/>
  <c r="P35" i="10"/>
  <c r="R35" i="10" s="1"/>
  <c r="P37" i="10"/>
  <c r="R37" i="10" s="1"/>
  <c r="P39" i="10"/>
  <c r="R39" i="10" s="1"/>
  <c r="P41" i="10"/>
  <c r="R41" i="10" s="1"/>
  <c r="P43" i="10"/>
  <c r="R43" i="10" s="1"/>
  <c r="T42" i="10"/>
  <c r="T40" i="10"/>
  <c r="T38" i="10"/>
  <c r="T36" i="10"/>
  <c r="T34" i="10"/>
  <c r="T32" i="10"/>
  <c r="T30" i="10"/>
  <c r="T28" i="10"/>
  <c r="T26" i="10"/>
  <c r="T24" i="10"/>
  <c r="T22" i="10"/>
  <c r="T20" i="10"/>
  <c r="T18" i="10"/>
  <c r="T16" i="10"/>
  <c r="Q17" i="8"/>
  <c r="AA15" i="8"/>
  <c r="Q18" i="8"/>
  <c r="W19" i="8"/>
  <c r="K18" i="8"/>
  <c r="AM29" i="8"/>
  <c r="W15" i="8"/>
  <c r="AB58" i="8" s="1"/>
  <c r="B15" i="30"/>
  <c r="L15" i="30"/>
  <c r="B17" i="30"/>
  <c r="L17" i="30"/>
  <c r="B19" i="30"/>
  <c r="L19" i="30"/>
  <c r="B21" i="30"/>
  <c r="L21" i="30"/>
  <c r="B23" i="30"/>
  <c r="L23" i="30"/>
  <c r="B25" i="30"/>
  <c r="L25" i="30"/>
  <c r="B27" i="30"/>
  <c r="L27" i="30"/>
  <c r="B29" i="30"/>
  <c r="L29" i="30"/>
  <c r="B31" i="30"/>
  <c r="L31" i="30"/>
  <c r="B33" i="30"/>
  <c r="L33" i="30"/>
  <c r="B35" i="30"/>
  <c r="L35" i="30"/>
  <c r="B37" i="30"/>
  <c r="L37" i="30"/>
  <c r="B39" i="30"/>
  <c r="L39" i="30"/>
  <c r="B41" i="30"/>
  <c r="L41" i="30"/>
  <c r="B43" i="30"/>
  <c r="L43" i="30"/>
  <c r="B45" i="30"/>
  <c r="L45" i="30"/>
  <c r="B47" i="30"/>
  <c r="L47" i="30"/>
  <c r="B49" i="30"/>
  <c r="L49" i="30"/>
  <c r="B51" i="30"/>
  <c r="L51" i="30"/>
  <c r="N51" i="30"/>
  <c r="N49" i="30"/>
  <c r="N47" i="30"/>
  <c r="N45" i="30"/>
  <c r="N43" i="30"/>
  <c r="N41" i="30"/>
  <c r="N39" i="30"/>
  <c r="N37" i="30"/>
  <c r="N35" i="30"/>
  <c r="N33" i="30"/>
  <c r="N31" i="30"/>
  <c r="N29" i="30"/>
  <c r="N27" i="30"/>
  <c r="N25" i="30"/>
  <c r="N23" i="30"/>
  <c r="N21" i="30"/>
  <c r="N19" i="30"/>
  <c r="N17" i="30"/>
  <c r="N15" i="30"/>
  <c r="C2" i="18"/>
  <c r="AA44" i="8"/>
  <c r="V45" i="8"/>
  <c r="AA45" i="8" s="1"/>
  <c r="V46" i="8"/>
  <c r="AA46" i="8" s="1"/>
  <c r="V48" i="8"/>
  <c r="AA48" i="8" s="1"/>
  <c r="AH13" i="30"/>
  <c r="AH15" i="30" s="1"/>
  <c r="AH17" i="30" s="1"/>
  <c r="AH19" i="30" s="1"/>
  <c r="AH21" i="30" s="1"/>
  <c r="AH23" i="30" s="1"/>
  <c r="AH25" i="30" s="1"/>
  <c r="AH27" i="30" s="1"/>
  <c r="AH29" i="30" s="1"/>
  <c r="AH31" i="30" s="1"/>
  <c r="AH33" i="30" s="1"/>
  <c r="AH35" i="30" s="1"/>
  <c r="AH37" i="30" s="1"/>
  <c r="AH39" i="30" s="1"/>
  <c r="AH41" i="30" s="1"/>
  <c r="AH43" i="30" s="1"/>
  <c r="AH45" i="30" s="1"/>
  <c r="AH47" i="30" s="1"/>
  <c r="AH49" i="30" s="1"/>
  <c r="AH51" i="30" s="1"/>
  <c r="AG13" i="30"/>
  <c r="AG15" i="30" s="1"/>
  <c r="AG17" i="30" s="1"/>
  <c r="AG19" i="30" s="1"/>
  <c r="AG21" i="30" s="1"/>
  <c r="AG23" i="30" s="1"/>
  <c r="AG25" i="30" s="1"/>
  <c r="AG27" i="30" s="1"/>
  <c r="AG29" i="30" s="1"/>
  <c r="AG31" i="30" s="1"/>
  <c r="AG33" i="30" s="1"/>
  <c r="AG35" i="30" s="1"/>
  <c r="AG37" i="30" s="1"/>
  <c r="AG39" i="30" s="1"/>
  <c r="AG41" i="30" s="1"/>
  <c r="AG43" i="30" s="1"/>
  <c r="AG45" i="30" s="1"/>
  <c r="AG47" i="30" s="1"/>
  <c r="AG49" i="30" s="1"/>
  <c r="AG51" i="30" s="1"/>
  <c r="AF13" i="30"/>
  <c r="AF15" i="30"/>
  <c r="AF17" i="30" s="1"/>
  <c r="AF19" i="30" s="1"/>
  <c r="AF21" i="30" s="1"/>
  <c r="AF23" i="30" s="1"/>
  <c r="AF25" i="30" s="1"/>
  <c r="AF27" i="30" s="1"/>
  <c r="AF29" i="30" s="1"/>
  <c r="AF31" i="30" s="1"/>
  <c r="AF33" i="30" s="1"/>
  <c r="AF35" i="30" s="1"/>
  <c r="AF37" i="30" s="1"/>
  <c r="AF39" i="30" s="1"/>
  <c r="AF41" i="30" s="1"/>
  <c r="AF43" i="30" s="1"/>
  <c r="AF45" i="30" s="1"/>
  <c r="AF47" i="30" s="1"/>
  <c r="AF49" i="30" s="1"/>
  <c r="AF51" i="30" s="1"/>
  <c r="N13" i="30"/>
  <c r="W9" i="30"/>
  <c r="B5" i="30"/>
  <c r="B4" i="30"/>
  <c r="B3" i="30"/>
  <c r="B2" i="30"/>
  <c r="B1" i="30"/>
  <c r="B15" i="29"/>
  <c r="B17" i="29" s="1"/>
  <c r="B19" i="29" s="1"/>
  <c r="B21" i="29" s="1"/>
  <c r="B23" i="29" s="1"/>
  <c r="B25" i="29" s="1"/>
  <c r="B27" i="29" s="1"/>
  <c r="B29" i="29" s="1"/>
  <c r="B31" i="29" s="1"/>
  <c r="B33" i="29" s="1"/>
  <c r="B35" i="29" s="1"/>
  <c r="B37" i="29" s="1"/>
  <c r="B39" i="29" s="1"/>
  <c r="B41" i="29" s="1"/>
  <c r="B43" i="29" s="1"/>
  <c r="B45" i="29" s="1"/>
  <c r="B47" i="29" s="1"/>
  <c r="B49" i="29" s="1"/>
  <c r="B51" i="29" s="1"/>
  <c r="W9" i="29"/>
  <c r="B5" i="29"/>
  <c r="B4" i="29"/>
  <c r="B3" i="29"/>
  <c r="B2" i="29"/>
  <c r="B1" i="29"/>
  <c r="AG13" i="28"/>
  <c r="AG15" i="28" s="1"/>
  <c r="AG17" i="28" s="1"/>
  <c r="AG19" i="28" s="1"/>
  <c r="AG21" i="28" s="1"/>
  <c r="AG23" i="28" s="1"/>
  <c r="AG25" i="28" s="1"/>
  <c r="AG27" i="28" s="1"/>
  <c r="AG29" i="28" s="1"/>
  <c r="AG31" i="28" s="1"/>
  <c r="AG33" i="28" s="1"/>
  <c r="AG35" i="28" s="1"/>
  <c r="AG37" i="28" s="1"/>
  <c r="AG39" i="28" s="1"/>
  <c r="AG41" i="28" s="1"/>
  <c r="AG43" i="28" s="1"/>
  <c r="AG45" i="28" s="1"/>
  <c r="AG47" i="28" s="1"/>
  <c r="AG49" i="28" s="1"/>
  <c r="AG51" i="28" s="1"/>
  <c r="AF13" i="28"/>
  <c r="AF15" i="28"/>
  <c r="AF17" i="28" s="1"/>
  <c r="AF19" i="28" s="1"/>
  <c r="AF21" i="28" s="1"/>
  <c r="AF23" i="28" s="1"/>
  <c r="AF25" i="28" s="1"/>
  <c r="AF27" i="28" s="1"/>
  <c r="AF29" i="28" s="1"/>
  <c r="AF31" i="28" s="1"/>
  <c r="AF33" i="28" s="1"/>
  <c r="AF35" i="28" s="1"/>
  <c r="AF37" i="28" s="1"/>
  <c r="AF39" i="28" s="1"/>
  <c r="AF41" i="28" s="1"/>
  <c r="AF43" i="28" s="1"/>
  <c r="AF45" i="28" s="1"/>
  <c r="AF47" i="28" s="1"/>
  <c r="AF49" i="28" s="1"/>
  <c r="AF51" i="28" s="1"/>
  <c r="AE13" i="28"/>
  <c r="AE15" i="28" s="1"/>
  <c r="AE17" i="28" s="1"/>
  <c r="AE19" i="28" s="1"/>
  <c r="AE21" i="28" s="1"/>
  <c r="AE23" i="28" s="1"/>
  <c r="AE25" i="28" s="1"/>
  <c r="AE27" i="28" s="1"/>
  <c r="AE29" i="28" s="1"/>
  <c r="AE31" i="28" s="1"/>
  <c r="AE33" i="28" s="1"/>
  <c r="AE35" i="28" s="1"/>
  <c r="AE37" i="28" s="1"/>
  <c r="AE39" i="28" s="1"/>
  <c r="AE41" i="28" s="1"/>
  <c r="AE43" i="28" s="1"/>
  <c r="AE45" i="28" s="1"/>
  <c r="AE47" i="28" s="1"/>
  <c r="AE49" i="28" s="1"/>
  <c r="AE51" i="28" s="1"/>
  <c r="AD13" i="28"/>
  <c r="AD15" i="28"/>
  <c r="AD17" i="28" s="1"/>
  <c r="AD19" i="28" s="1"/>
  <c r="AD21" i="28" s="1"/>
  <c r="AD23" i="28" s="1"/>
  <c r="AD25" i="28" s="1"/>
  <c r="AD27" i="28" s="1"/>
  <c r="AD29" i="28" s="1"/>
  <c r="AD31" i="28" s="1"/>
  <c r="AD33" i="28" s="1"/>
  <c r="AD35" i="28" s="1"/>
  <c r="AD37" i="28" s="1"/>
  <c r="AD39" i="28" s="1"/>
  <c r="AD41" i="28" s="1"/>
  <c r="AD43" i="28" s="1"/>
  <c r="AD45" i="28" s="1"/>
  <c r="AD47" i="28" s="1"/>
  <c r="AD49" i="28" s="1"/>
  <c r="AD51" i="28" s="1"/>
  <c r="V9" i="28"/>
  <c r="B5" i="28"/>
  <c r="B4" i="28"/>
  <c r="B3" i="28"/>
  <c r="B2" i="28"/>
  <c r="B1" i="28"/>
  <c r="Q8" i="8"/>
  <c r="BS41" i="27"/>
  <c r="AQ41" i="27" s="1"/>
  <c r="BS29" i="27"/>
  <c r="AQ29" i="27" s="1"/>
  <c r="BS55" i="27"/>
  <c r="AQ55" i="27" s="1"/>
  <c r="BS35" i="27"/>
  <c r="AQ35" i="27" s="1"/>
  <c r="BS51" i="27"/>
  <c r="AQ51" i="27" s="1"/>
  <c r="BS19" i="27"/>
  <c r="AQ19" i="27" s="1"/>
  <c r="N60" i="27"/>
  <c r="AH58" i="27"/>
  <c r="AH56" i="27"/>
  <c r="AH54" i="27"/>
  <c r="AH52" i="27"/>
  <c r="AH50" i="27"/>
  <c r="AH48" i="27"/>
  <c r="AH46" i="27"/>
  <c r="AH44" i="27"/>
  <c r="AH42" i="27"/>
  <c r="AH40" i="27"/>
  <c r="AH38" i="27"/>
  <c r="AH36" i="27"/>
  <c r="AH34" i="27"/>
  <c r="AH32" i="27"/>
  <c r="AH30" i="27"/>
  <c r="AH28" i="27"/>
  <c r="AH26" i="27"/>
  <c r="AH24" i="27"/>
  <c r="AH22" i="27"/>
  <c r="AE21" i="27"/>
  <c r="AH20" i="27"/>
  <c r="AE19" i="27"/>
  <c r="AH18" i="27"/>
  <c r="AE17" i="27"/>
  <c r="AH16" i="27"/>
  <c r="AE15" i="27"/>
  <c r="AH14" i="27"/>
  <c r="W9" i="27"/>
  <c r="Y51" i="9"/>
  <c r="Y49" i="9"/>
  <c r="Y47" i="9"/>
  <c r="Y45" i="9"/>
  <c r="Y43" i="9"/>
  <c r="Y41" i="9"/>
  <c r="Y39" i="9"/>
  <c r="Y37" i="9"/>
  <c r="Y35" i="9"/>
  <c r="Y33" i="9"/>
  <c r="Y31" i="9"/>
  <c r="Y29" i="9"/>
  <c r="Y27" i="9"/>
  <c r="Y25" i="9"/>
  <c r="Y23" i="9"/>
  <c r="Y21" i="9"/>
  <c r="Y19" i="9"/>
  <c r="Y15" i="9"/>
  <c r="W9" i="13"/>
  <c r="B1" i="24"/>
  <c r="W9" i="24"/>
  <c r="Q44" i="8"/>
  <c r="V44" i="8"/>
  <c r="P45" i="8"/>
  <c r="P46" i="8"/>
  <c r="V51" i="9"/>
  <c r="T51" i="9"/>
  <c r="N51" i="9"/>
  <c r="V49" i="9"/>
  <c r="T49" i="9"/>
  <c r="N49" i="9"/>
  <c r="V47" i="9"/>
  <c r="T47" i="9"/>
  <c r="N47" i="9"/>
  <c r="V45" i="9"/>
  <c r="T45" i="9"/>
  <c r="N45" i="9"/>
  <c r="V43" i="9"/>
  <c r="T43" i="9"/>
  <c r="N43" i="9"/>
  <c r="V41" i="9"/>
  <c r="T41" i="9"/>
  <c r="N41" i="9"/>
  <c r="V39" i="9"/>
  <c r="T39" i="9"/>
  <c r="N39" i="9"/>
  <c r="V37" i="9"/>
  <c r="T37" i="9"/>
  <c r="N37" i="9"/>
  <c r="V35" i="9"/>
  <c r="T35" i="9"/>
  <c r="N35" i="9"/>
  <c r="V33" i="9"/>
  <c r="T33" i="9"/>
  <c r="N33" i="9"/>
  <c r="V31" i="9"/>
  <c r="T31" i="9"/>
  <c r="N31" i="9"/>
  <c r="V29" i="9"/>
  <c r="T29" i="9"/>
  <c r="N29" i="9"/>
  <c r="V27" i="9"/>
  <c r="T27" i="9"/>
  <c r="N27" i="9"/>
  <c r="V25" i="9"/>
  <c r="T25" i="9"/>
  <c r="N25" i="9"/>
  <c r="V23" i="9"/>
  <c r="T23" i="9"/>
  <c r="N23" i="9"/>
  <c r="V21" i="9"/>
  <c r="T21" i="9"/>
  <c r="N21" i="9"/>
  <c r="V19" i="9"/>
  <c r="T19" i="9"/>
  <c r="N19" i="9"/>
  <c r="N17" i="9"/>
  <c r="V15" i="9"/>
  <c r="T15" i="9"/>
  <c r="N15" i="9"/>
  <c r="B1" i="9"/>
  <c r="W9" i="9"/>
  <c r="N13" i="9"/>
  <c r="W9" i="11"/>
  <c r="B2" i="10"/>
  <c r="W9" i="10"/>
  <c r="N16" i="10"/>
  <c r="N18" i="10"/>
  <c r="N20" i="10"/>
  <c r="N22" i="10"/>
  <c r="N24" i="10"/>
  <c r="N26" i="10"/>
  <c r="N28" i="10"/>
  <c r="N30" i="10"/>
  <c r="N32" i="10"/>
  <c r="N34" i="10"/>
  <c r="N36" i="10"/>
  <c r="N38" i="10"/>
  <c r="N40" i="10"/>
  <c r="N42" i="10"/>
  <c r="B2" i="21"/>
  <c r="W9" i="21"/>
  <c r="B2" i="27"/>
  <c r="B5" i="27"/>
  <c r="B2" i="13"/>
  <c r="B4" i="13"/>
  <c r="B2" i="11"/>
  <c r="B8" i="8"/>
  <c r="B2" i="9"/>
  <c r="B3" i="11"/>
  <c r="B3" i="27"/>
  <c r="B2" i="24"/>
  <c r="B5" i="13"/>
  <c r="B4" i="10"/>
  <c r="B3" i="21"/>
  <c r="B3" i="24"/>
  <c r="B3" i="10"/>
  <c r="B5" i="24"/>
  <c r="B3" i="9"/>
  <c r="B5" i="9"/>
  <c r="B3" i="13"/>
  <c r="B4" i="11"/>
  <c r="B4" i="27"/>
  <c r="B5" i="21"/>
  <c r="B5" i="11"/>
  <c r="B5" i="10"/>
  <c r="B4" i="24"/>
  <c r="B4" i="9"/>
  <c r="B4" i="21"/>
  <c r="AB34" i="24" l="1"/>
  <c r="AB17" i="11"/>
  <c r="Y36" i="24"/>
  <c r="Y50" i="24"/>
  <c r="AB50" i="24" s="1"/>
  <c r="Y42" i="24"/>
  <c r="AB42" i="24" s="1"/>
  <c r="AB33" i="11"/>
  <c r="Y32" i="24"/>
  <c r="AB32" i="24" s="1"/>
  <c r="Y28" i="24"/>
  <c r="AB28" i="24" s="1"/>
  <c r="Y26" i="24"/>
  <c r="AB26" i="24" s="1"/>
  <c r="Y16" i="24"/>
  <c r="AB16" i="24" s="1"/>
  <c r="AB45" i="11"/>
  <c r="Y39" i="11"/>
  <c r="Y52" i="24"/>
  <c r="AB52" i="24" s="1"/>
  <c r="Y48" i="24"/>
  <c r="AB48" i="24" s="1"/>
  <c r="Y44" i="24"/>
  <c r="AB49" i="11"/>
  <c r="Y31" i="11"/>
  <c r="Y40" i="24"/>
  <c r="AB40" i="24" s="1"/>
  <c r="Y22" i="24"/>
  <c r="AB22" i="24" s="1"/>
  <c r="Y18" i="24"/>
  <c r="AB18" i="24" s="1"/>
  <c r="Y55" i="11"/>
  <c r="Y23" i="11"/>
  <c r="Y47" i="11"/>
  <c r="Y24" i="24"/>
  <c r="AB24" i="24" s="1"/>
  <c r="AB53" i="32"/>
  <c r="Y20" i="24"/>
  <c r="AB20" i="24" s="1"/>
  <c r="Y15" i="11"/>
  <c r="AE12" i="8"/>
  <c r="B19" i="8"/>
  <c r="Y19" i="8"/>
  <c r="V19" i="8"/>
  <c r="AB44" i="31"/>
  <c r="AA31" i="8" s="1"/>
  <c r="AE31" i="8" s="1"/>
  <c r="AB59" i="11"/>
  <c r="Y59" i="11"/>
  <c r="Y21" i="11"/>
  <c r="AB21" i="11"/>
  <c r="B12" i="11"/>
  <c r="AB38" i="24"/>
  <c r="AB60" i="27"/>
  <c r="AB61" i="27" s="1"/>
  <c r="AA42" i="8" s="1"/>
  <c r="AE42" i="8" s="1"/>
  <c r="BS15" i="27"/>
  <c r="AB44" i="10"/>
  <c r="AA32" i="8" s="1"/>
  <c r="AE32" i="8" s="1"/>
  <c r="AB44" i="33"/>
  <c r="AA33" i="8" s="1"/>
  <c r="AE33" i="8" s="1"/>
  <c r="AB53" i="29"/>
  <c r="AA37" i="8" s="1"/>
  <c r="AE37" i="8" s="1"/>
  <c r="AB29" i="11"/>
  <c r="Y53" i="11"/>
  <c r="AB53" i="11"/>
  <c r="AB27" i="11"/>
  <c r="Y27" i="11"/>
  <c r="AB42" i="21"/>
  <c r="AA25" i="8" s="1"/>
  <c r="W58" i="8"/>
  <c r="AB51" i="11"/>
  <c r="AB35" i="11"/>
  <c r="AB19" i="11"/>
  <c r="Y43" i="11"/>
  <c r="AB43" i="11"/>
  <c r="Y37" i="11"/>
  <c r="AB37" i="11"/>
  <c r="AB44" i="24"/>
  <c r="AB53" i="30"/>
  <c r="AA29" i="8" s="1"/>
  <c r="AE29" i="8" s="1"/>
  <c r="Y46" i="24"/>
  <c r="AB46" i="24" s="1"/>
  <c r="AB36" i="24"/>
  <c r="Y14" i="24"/>
  <c r="AB14" i="24" s="1"/>
  <c r="AA36" i="8"/>
  <c r="AE36" i="8" s="1"/>
  <c r="Y30" i="24"/>
  <c r="AB30" i="24" s="1"/>
  <c r="AB53" i="9"/>
  <c r="AA30" i="8" s="1"/>
  <c r="AE30" i="8" s="1"/>
  <c r="AB53" i="24" l="1"/>
  <c r="AA34" i="8" s="1"/>
  <c r="AE34" i="8" s="1"/>
  <c r="R62" i="11"/>
  <c r="R63" i="11"/>
  <c r="V63" i="11" s="1"/>
  <c r="AA39" i="8" s="1"/>
  <c r="AE39" i="8" s="1"/>
  <c r="BS61" i="27"/>
  <c r="AQ15" i="27"/>
  <c r="AQ61" i="27" s="1"/>
  <c r="R64" i="11" l="1"/>
  <c r="V62" i="11"/>
  <c r="V64" i="11" l="1"/>
  <c r="AA40" i="8"/>
  <c r="AE40" i="8" l="1"/>
  <c r="AA49" i="8"/>
</calcChain>
</file>

<file path=xl/comments1.xml><?xml version="1.0" encoding="utf-8"?>
<comments xmlns="http://schemas.openxmlformats.org/spreadsheetml/2006/main">
  <authors>
    <author>Oppdal Rode Kors Hjelpekorps</author>
    <author>Steffen</author>
  </authors>
  <commentList>
    <comment ref="Q14" authorId="0" shapeId="0">
      <text>
        <r>
          <rPr>
            <b/>
            <sz val="8"/>
            <color indexed="81"/>
            <rFont val="Tahoma"/>
            <family val="2"/>
          </rPr>
          <t>Navn, stilling, sted:</t>
        </r>
        <r>
          <rPr>
            <sz val="8"/>
            <color indexed="81"/>
            <rFont val="Tahoma"/>
            <family val="2"/>
          </rPr>
          <t xml:space="preserve">
Fyll ut navn, evt stilling i din avdeling og sted hvor skjema er utfyllt</t>
        </r>
      </text>
    </comment>
    <comment ref="B15" authorId="0" shapeId="0">
      <text>
        <r>
          <rPr>
            <b/>
            <sz val="8"/>
            <color indexed="81"/>
            <rFont val="Arial"/>
            <family val="2"/>
          </rPr>
          <t>Beskrivelse av oppdraget</t>
        </r>
        <r>
          <rPr>
            <sz val="8"/>
            <color indexed="81"/>
            <rFont val="Arial"/>
            <family val="2"/>
          </rPr>
          <t xml:space="preserve">
Her skal du skrive inn kort hva oppdraget gikk ut på. For eksempel Skred, Leteaksjon, henteoppdrag, redning elv etc</t>
        </r>
      </text>
    </comment>
    <comment ref="Q16" authorId="0" shapeId="0">
      <text>
        <r>
          <rPr>
            <b/>
            <sz val="8"/>
            <color indexed="81"/>
            <rFont val="Tahoma"/>
            <family val="2"/>
          </rPr>
          <t>E-postadresse:</t>
        </r>
        <r>
          <rPr>
            <sz val="8"/>
            <color indexed="81"/>
            <rFont val="Tahoma"/>
            <family val="2"/>
          </rPr>
          <t xml:space="preserve">
Fyll ut e-postadressen til vedkommende som fyller ut skjemaet - for å lettere kunne ta kontakt om noe er feil eller kommentar til refusjonen.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Sted:</t>
        </r>
        <r>
          <rPr>
            <sz val="8"/>
            <color indexed="81"/>
            <rFont val="Tahoma"/>
            <family val="2"/>
          </rPr>
          <t xml:space="preserve">
Spesifiser oppdragssted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Rett format er:</t>
        </r>
        <r>
          <rPr>
            <sz val="8"/>
            <color indexed="81"/>
            <rFont val="Tahoma"/>
            <family val="2"/>
          </rPr>
          <t xml:space="preserve">
01.03.2010</t>
        </r>
      </text>
    </comment>
    <comment ref="E19" authorId="0" shapeId="0">
      <text>
        <r>
          <rPr>
            <b/>
            <sz val="7"/>
            <color indexed="81"/>
            <rFont val="Tahoma"/>
            <family val="2"/>
          </rPr>
          <t>Rett format er:
13:30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Rett format er:
01.03.2010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Rett format er:
13:30</t>
        </r>
      </text>
    </comment>
    <comment ref="AA41" authorId="1" shapeId="0">
      <text>
        <r>
          <rPr>
            <b/>
            <sz val="7"/>
            <color indexed="81"/>
            <rFont val="Arial"/>
            <family val="2"/>
          </rPr>
          <t>Forpleining:</t>
        </r>
        <r>
          <rPr>
            <sz val="7"/>
            <color indexed="81"/>
            <rFont val="Arial"/>
            <family val="2"/>
          </rPr>
          <t xml:space="preserve">
"Driftspris pr døgn" og "Driftspris for aksjoner 4-12 timer" kan benyttes dersom oppdraget varer i mer enn 4 timer og dersom det ikke er etablert forpleining. </t>
        </r>
        <r>
          <rPr>
            <b/>
            <sz val="7"/>
            <color indexed="81"/>
            <rFont val="Arial"/>
            <family val="2"/>
          </rPr>
          <t>Driftsprisen kan ikke benyttes dersom det er vedlagt kvitteringer på kjøp av mat</t>
        </r>
        <r>
          <rPr>
            <sz val="7"/>
            <color indexed="81"/>
            <rFont val="Arial"/>
            <family val="2"/>
          </rPr>
          <t xml:space="preserve"> </t>
        </r>
        <r>
          <rPr>
            <i/>
            <sz val="7"/>
            <color indexed="81"/>
            <rFont val="Arial"/>
            <family val="2"/>
          </rPr>
          <t>(dette punktet på GP1440)</t>
        </r>
        <r>
          <rPr>
            <sz val="7"/>
            <color indexed="81"/>
            <rFont val="Arial"/>
            <family val="2"/>
          </rPr>
          <t>. Den som ikke har mulighet for å benytte seg av etablert forpleining opprettholder driftsprisen.</t>
        </r>
      </text>
    </comment>
  </commentList>
</comments>
</file>

<file path=xl/sharedStrings.xml><?xml version="1.0" encoding="utf-8"?>
<sst xmlns="http://schemas.openxmlformats.org/spreadsheetml/2006/main" count="726" uniqueCount="297">
  <si>
    <t>Side:</t>
  </si>
  <si>
    <t>Av:</t>
  </si>
  <si>
    <t>Transportmiddel</t>
  </si>
  <si>
    <t>TRANSPORT M.V.</t>
  </si>
  <si>
    <t>DYKKING</t>
  </si>
  <si>
    <t>Døgn</t>
  </si>
  <si>
    <t>Sats</t>
  </si>
  <si>
    <t>Kroner</t>
  </si>
  <si>
    <t>Dato</t>
  </si>
  <si>
    <t>Båt med bensinmotor</t>
  </si>
  <si>
    <t>Båt med dieselmotor</t>
  </si>
  <si>
    <t>Spesifikasjon</t>
  </si>
  <si>
    <t>For linemann pr. time</t>
  </si>
  <si>
    <t>Påfølgande dykkertime</t>
  </si>
  <si>
    <t>Bilag til skjemanr.:</t>
  </si>
  <si>
    <t>Totalt kr.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</si>
  <si>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</si>
  <si>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</si>
  <si>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</si>
  <si>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</si>
  <si>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</si>
  <si>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</si>
  <si>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</si>
  <si>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</si>
  <si>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</si>
  <si>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</si>
  <si>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</si>
  <si>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15.</t>
  </si>
  <si>
    <t>14.</t>
  </si>
  <si>
    <t>13.</t>
  </si>
  <si>
    <t>12.</t>
  </si>
  <si>
    <t>16.</t>
  </si>
  <si>
    <t>17.</t>
  </si>
  <si>
    <t>18.</t>
  </si>
  <si>
    <t>19.</t>
  </si>
  <si>
    <t>20.</t>
  </si>
  <si>
    <t>Reg.nr.</t>
  </si>
  <si>
    <t>Avdeling</t>
  </si>
  <si>
    <t>21.</t>
  </si>
  <si>
    <t>22.</t>
  </si>
  <si>
    <t>23.</t>
  </si>
  <si>
    <t>Merknad</t>
  </si>
  <si>
    <r>
      <t>Andre utgifter</t>
    </r>
    <r>
      <rPr>
        <sz val="10"/>
        <rFont val="Arial"/>
        <family val="2"/>
      </rPr>
      <t xml:space="preserve"> - i henhold til bilag</t>
    </r>
  </si>
  <si>
    <t>Beløp</t>
  </si>
  <si>
    <t>Bilag</t>
  </si>
  <si>
    <t>Tekst/beskrivelse</t>
  </si>
  <si>
    <t>Antall mannskap</t>
  </si>
  <si>
    <t>Fra</t>
  </si>
  <si>
    <r>
      <t xml:space="preserve">Anmodning om refusjon av utgifter ved redningsaksjoner </t>
    </r>
    <r>
      <rPr>
        <sz val="8"/>
        <rFont val="Arial"/>
        <family val="2"/>
      </rPr>
      <t xml:space="preserve">(sendest politimesteren i distriktet via rekvirerende politimyndighet innen </t>
    </r>
    <r>
      <rPr>
        <b/>
        <sz val="8"/>
        <rFont val="Arial"/>
        <family val="2"/>
      </rPr>
      <t>14 dager</t>
    </r>
    <r>
      <rPr>
        <sz val="8"/>
        <rFont val="Arial"/>
        <family val="2"/>
      </rPr>
      <t xml:space="preserve"> etter endt aksjon)</t>
    </r>
  </si>
  <si>
    <t>Satser for søk- og redningsutgifter</t>
  </si>
  <si>
    <t>Hel grunntakst pr døgn</t>
  </si>
  <si>
    <t>Takst pr kjørte km</t>
  </si>
  <si>
    <t>KO-bil / -telt / -henger</t>
  </si>
  <si>
    <t>Snøscooter / ATV</t>
  </si>
  <si>
    <t>Bandvogn / Beltevogn (BV)</t>
  </si>
  <si>
    <t>Småbåter</t>
  </si>
  <si>
    <t>etter avtale</t>
  </si>
  <si>
    <t>Hjelpemann båt</t>
  </si>
  <si>
    <t>pr stk pr time</t>
  </si>
  <si>
    <t>Dykking</t>
  </si>
  <si>
    <t>Forpleining</t>
  </si>
  <si>
    <t>pr pers 4-12 timer</t>
  </si>
  <si>
    <t>pr pers 12-24 timer</t>
  </si>
  <si>
    <t>Redningshund</t>
  </si>
  <si>
    <t>pr båbegynt døgn</t>
  </si>
  <si>
    <t>pr hundeekvipasje -</t>
  </si>
  <si>
    <t>Snøscootere iflg bilag</t>
  </si>
  <si>
    <t>Timer</t>
  </si>
  <si>
    <t>FORPLEINING M.V.</t>
  </si>
  <si>
    <t>Til sammen kr.</t>
  </si>
  <si>
    <t>Privatbil</t>
  </si>
  <si>
    <t>pr kilometer</t>
  </si>
  <si>
    <t>pr pasasjer</t>
  </si>
  <si>
    <t xml:space="preserve">Vedlegg til "Refusjon av utgifter ved redningsaksjoner" GP 1440  </t>
  </si>
  <si>
    <t>Kjørebok - Private biler</t>
  </si>
  <si>
    <t>Kommentarer:</t>
  </si>
  <si>
    <t>Antall</t>
  </si>
  <si>
    <t>Snøscooterens eier</t>
  </si>
  <si>
    <t>De nedenfor spesifiserte utgifter bes dekket:</t>
  </si>
  <si>
    <t>Redningsbåt - Simradklassen</t>
  </si>
  <si>
    <t>pr time</t>
  </si>
  <si>
    <t>"Driftspris" pr. døgn iflg. vedl. mannskapsliste</t>
  </si>
  <si>
    <t>Forpleining ihht bilag</t>
  </si>
  <si>
    <t>Attesterest</t>
  </si>
  <si>
    <t>Antall timer</t>
  </si>
  <si>
    <t>Listefører:</t>
  </si>
  <si>
    <t>Navn</t>
  </si>
  <si>
    <t>1. dykketime</t>
  </si>
  <si>
    <t>påfølgende dykketimer</t>
  </si>
  <si>
    <t>linjemann pr time</t>
  </si>
  <si>
    <t>REDNINGS-HUND</t>
  </si>
  <si>
    <t>Pr hundeekvipasje pr påbegynt døgn</t>
  </si>
  <si>
    <t>Ant ekvipasjer</t>
  </si>
  <si>
    <t>Uttak fra eget lager / depot</t>
  </si>
  <si>
    <t>Betegnelse</t>
  </si>
  <si>
    <t>Pris pr stk</t>
  </si>
  <si>
    <t>Uttak fra eget lager iflg vedl bilag</t>
  </si>
  <si>
    <t xml:space="preserve">Underskrift av </t>
  </si>
  <si>
    <t>Inn kl</t>
  </si>
  <si>
    <t>Ut kl</t>
  </si>
  <si>
    <t>Beløpet bes betalt til kontonummer:</t>
  </si>
  <si>
    <t>Til dato</t>
  </si>
  <si>
    <t>Andre utgifter iflg. vedl. Bilag "Andre utgifter"</t>
  </si>
  <si>
    <r>
      <t xml:space="preserve">Oppdragsnummer </t>
    </r>
    <r>
      <rPr>
        <sz val="5"/>
        <rFont val="Arial"/>
        <family val="2"/>
      </rPr>
      <t>(også kalt SAR-nr)</t>
    </r>
  </si>
  <si>
    <t>tilhenger</t>
  </si>
  <si>
    <t>Registrerings-nummer</t>
  </si>
  <si>
    <t>Antall passasj.</t>
  </si>
  <si>
    <t>Kjørte kilometer</t>
  </si>
  <si>
    <t>med bil</t>
  </si>
  <si>
    <t>"Driftspris" for aksjoner som varer 4-12 timer</t>
  </si>
  <si>
    <t>Antall dykkere</t>
  </si>
  <si>
    <t>Småbåter / Vannredningsfartøy</t>
  </si>
  <si>
    <t>Bensin (B) Diesel (D)</t>
  </si>
  <si>
    <t>Båtens eier og type båt</t>
  </si>
  <si>
    <r>
      <t xml:space="preserve">Totalt kr.        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inkl døgnsats</t>
    </r>
  </si>
  <si>
    <t>SUM</t>
  </si>
  <si>
    <t>Småbåter (fra bilag "Båt")</t>
  </si>
  <si>
    <t>Heste- krefter (HK)</t>
  </si>
  <si>
    <t>Utdrag fra Rundskriv G-04/2011 fra Justisdepartementet vedrørende "Redningstjenesten - søk- og redningsutgifter (kap. 455)"</t>
  </si>
  <si>
    <t>At utgifter som anmodes refundert, skal legitimeres i form av kvitteringer.</t>
  </si>
  <si>
    <t>kjøring på skogsvei</t>
  </si>
  <si>
    <t>pr km</t>
  </si>
  <si>
    <t>med tilhenger</t>
  </si>
  <si>
    <t>på skogsvei</t>
  </si>
  <si>
    <t>{"IsHide":true,"SheetId":2,"Name":"Mannsk u forpleining","HiddenRow":2,"VisibleRange":"","SheetTheme":{"TabColor":"","BodyColor":"","BodyImage":""}}</t>
  </si>
  <si>
    <t>{"IsHide":true,"SheetId":6,"Name":"Kjøretøy","HiddenRow":6,"VisibleRange":"","SheetTheme":{"TabColor":"","BodyColor":"","BodyImage":""}}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</si>
  <si>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required.","OkButton":"OK"},"WizardButton":{"Next":"Next","Previous":"Previous","Cancel":"Cancel","Finish":"Finish"},"ToolbarButton":{"Submit":"Submit","Print":"Print","PrintAll":"Print All","Reset":"Reset","Update":"Update"},"BrowserAndLocation":{"Browsers":[],"ConversionPath":"C:\\Users\\Acer\\Documents\\SpreadsheetConverter"},"LicenseKeys":[]}</t>
  </si>
  <si>
    <t>{"IsHide":false,"SheetId":3,"Name":"Mannsk. 4-12t","HiddenRow":3,"VisibleRange":"","SheetTheme":{"TabColor":"","BodyColor":"","BodyImage":""}}</t>
  </si>
  <si>
    <t>{"IsHide":false,"SheetId":4,"Name":"Mannsk. 12t+","HiddenRow":4,"VisibleRange":"","SheetTheme":{"TabColor":"","BodyColor":"","BodyImage":""}}</t>
  </si>
  <si>
    <t>{"IsHide":false,"SheetId":5,"Name":"Båt","HiddenRow":5,"VisibleRange":"","SheetTheme":{"TabColor":"","BodyColor":"","BodyImage":""}}</t>
  </si>
  <si>
    <t>{"IsHide":false,"SheetId":11,"Name":"Satser m.v.","HiddenRow":11,"VisibleRange":"","SheetTheme":{"TabColor":"","BodyColor":"","BodyImage":""}}</t>
  </si>
  <si>
    <t>{"IsHide":true,"SheetId":1,"Name":"GP-1440","HiddenRow":1,"VisibleRange":"","SheetTheme":{"TabColor":"","BodyColor":"","BodyImage":""}}</t>
  </si>
  <si>
    <t>_Ctrl_1</t>
  </si>
  <si>
    <t>_Ctrl_2</t>
  </si>
  <si>
    <t>0</t>
  </si>
  <si>
    <t>0,5</t>
  </si>
  <si>
    <t>1</t>
  </si>
  <si>
    <t>1,5</t>
  </si>
  <si>
    <t>2</t>
  </si>
  <si>
    <t>{"WidgetClassification":0,"IsRequired":false,"ListItem":"\r\n0,5\r\n1\r\n1,5\r\n2","VlookupRange":"","ControlId":null,"CellName":"_Ctrl_2","CellAddress":"='GP-1440'!$Q$23","WidgetName":3,"HiddenRow":2,"SheetCodeName":null,"State":1}</t>
  </si>
  <si>
    <t/>
  </si>
  <si>
    <t>_Ctrl_3</t>
  </si>
  <si>
    <t>{"WidgetClassification":0,"IsRequired":false,"ListItem":"\r\n0,5\r\n1\r\n1,5\r\n2","VlookupRange":"","ControlId":null,"CellName":"_Ctrl_3","CellAddress":"='GP-1440'!$Q$25","WidgetName":3,"HiddenRow":3,"SheetCodeName":null,"State":1}</t>
  </si>
  <si>
    <t>_Ctrl_4</t>
  </si>
  <si>
    <t>3</t>
  </si>
  <si>
    <t>4</t>
  </si>
  <si>
    <t>5</t>
  </si>
  <si>
    <t>6</t>
  </si>
  <si>
    <t>7</t>
  </si>
  <si>
    <t>8</t>
  </si>
  <si>
    <t>9</t>
  </si>
  <si>
    <t>10</t>
  </si>
  <si>
    <t>_Ctrl_5</t>
  </si>
  <si>
    <t>_Ctrl_6</t>
  </si>
  <si>
    <t>{"WidgetClassification":0,"IsRequired":false,"ListItem":"\r\n0\r\n0,5\r\n1\r\n1,5\r\n2","VlookupRange":"","ControlId":null,"CellName":"_Ctrl_6","CellAddress":"='GP-1440'!$Q$28","WidgetName":3,"HiddenRow":6,"SheetCodeName":null,"State":1}</t>
  </si>
  <si>
    <t>_Ctrl_7</t>
  </si>
  <si>
    <t>{"WidgetClassification":0,"IsRequired":false,"ListItem":"\r\n0,5\r\n1\r\n1,5\r\n2","VlookupRange":"","ControlId":null,"CellName":"_Ctrl_7","CellAddress":"='GP-1440'!$Q$34","WidgetName":3,"HiddenRow":7,"SheetCodeName":null,"State":1}</t>
  </si>
  <si>
    <t>_Ctrl_8</t>
  </si>
  <si>
    <t>{"WidgetClassification":0,"IsRequired":false,"ListItem":"\r\n0,5\r\n1\r\n1,5\r\n2","VlookupRange":"","ControlId":null,"CellName":"_Ctrl_8","CellAddress":"='GP-1440'!$Q$37","WidgetName":3,"HiddenRow":8,"SheetCodeName":null,"State":1}</t>
  </si>
  <si>
    <t>_Ctrl_9</t>
  </si>
  <si>
    <t>{"WidgetClassification":0,"IsRequired":false,"ListItem":"\r\n1\r\n2\r\n3\r\n4\r\n5\r\n6\r\n7\r\n8\r\n9\r\n10\r\n11\r\n12\r\n13\r\n14","VlookupRange":"","ControlId":null,"CellName":"_Ctrl_9","CellAddress":"='GP-1440'!$S$55","WidgetName":3,"HiddenRow":9,"SheetCodeName":null,"State":1}</t>
  </si>
  <si>
    <t>11</t>
  </si>
  <si>
    <t>12</t>
  </si>
  <si>
    <t>13</t>
  </si>
  <si>
    <t>14</t>
  </si>
  <si>
    <t>_Ctrl_10</t>
  </si>
  <si>
    <t>{"WidgetClassification":0,"IsRequired":true,"ListItem":"1\r\n2\r\n3\r\n4\r\n5\r\n6\r\n7\r\n8\r\n9\r\n10","VlookupRange":"","ControlId":null,"CellName":"_Ctrl_10","CellAddress":"='Mannsk u forpleining'!$Y$12","WidgetName":3,"HiddenRow":10,"SheetCodeName":null,"State":1}</t>
  </si>
  <si>
    <t>_Ctrl_11</t>
  </si>
  <si>
    <t>{"WidgetClassification":0,"IsRequired":true,"ListItem":"1\r\n2\r\n3\r\n4\r\n5\r\n6\r\n7\r\n8\r\n9\r\n10","VlookupRange":"","ControlId":null,"CellName":"_Ctrl_11","CellAddress":"='Mannsk u forpleining'!$AB$12","WidgetName":3,"HiddenRow":11,"SheetCodeName":null,"State":1}</t>
  </si>
  <si>
    <t>_Ctrl_12</t>
  </si>
  <si>
    <t>{"WidgetClassification":0,"IsRequired":false,"ListItem":"\r\n1\r\n2\r\n3\r\n4\r\n5\r\n6\r\n7\r\n8\r\n9\r\n10\r\n11\r\n12\r\n13\r\n14","VlookupRange":"","ControlId":null,"CellName":"_Ctrl_12","CellAddress":"='Kjøretøy'!$R$14","WidgetName":3,"HiddenRow":12,"SheetCodeName":null,"State":1}</t>
  </si>
  <si>
    <t>_Ctrl_13</t>
  </si>
  <si>
    <t>_Ctrl_14</t>
  </si>
  <si>
    <t>_Ctrl_15</t>
  </si>
  <si>
    <t>{"WidgetClassification":0,"IsRequired":false,"ListItem":"1\r\n2\r\n3\r\n4\r\n5\r\n6\r\n7\r\n8\r\n9\r\n10","VlookupRange":"","ControlId":null,"CellName":"_Ctrl_4","CellAddress":"='GP-1440'!$N$23","WidgetName":3,"HiddenRow":4,"SheetCodeName":null,"State":1}</t>
  </si>
  <si>
    <t>{"WidgetClassification":0,"IsRequired":false,"ListItem":"1\r\n2\r\n3\r\n4\r\n5\r\n6\r\n7\r\n8\r\n9\r\n10","VlookupRange":"","ControlId":null,"CellName":"_Ctrl_5","CellAddress":"='GP-1440'!$M$25","WidgetName":3,"HiddenRow":5,"SheetCodeName":null,"State":1}</t>
  </si>
  <si>
    <t>_Ctrl_16</t>
  </si>
  <si>
    <t>{"WidgetClassification":0,"IsRequired":false,"ListItem":"\r\n1\r\n2\r\n3\r\n4\r\n5\r\n6\r\n7\r\n8\r\n9\r\n10\r\n11\r\n12\r\n13\r\n14\r\n15\r\n16\r\n17\r\n18\r\n19\r\n20","VlookupRange":"","ControlId":null,"CellName":"_Ctrl_16","CellAddress":"='GP-1440'!$P$51","WidgetName":3,"HiddenRow":16,"SheetCodeName":null,"State":1}</t>
  </si>
  <si>
    <t>15</t>
  </si>
  <si>
    <t>16</t>
  </si>
  <si>
    <t>17</t>
  </si>
  <si>
    <t>18</t>
  </si>
  <si>
    <t>19</t>
  </si>
  <si>
    <t>20</t>
  </si>
  <si>
    <t>_Ctrl_17</t>
  </si>
  <si>
    <t>Egen kost</t>
  </si>
  <si>
    <t>Kost av politiet</t>
  </si>
  <si>
    <t>Kost sep. av RK</t>
  </si>
  <si>
    <t>{"ButtonStyle":0,"Name":"gp1440","CopyProtect":{"IsEnabled":false,"DomainName":""},"Theme":{"BgColor":"#ffffffff","BgImage":""},"Layout":0,"InputDetection":0,"Toolbar":{"Position":1,"IsSubmit":true,"IsPrint":false,"IsPrintAll":false,"IsReset":true,"IsUpdate":true},"AspnetConfig":{"BrowseUrl":"http://localhost/ssc","FileExtension":0},"ConfigureSubmit":{"IsShowCaptcha":false,"IsUseSscWebServer":true,"ReceiverCode":"","IsFreeService":false,"IsAdvanceService":true,"IsDemonstrationService":false,"AfterSuccessfulSubmit":"","AfterFailSubmit":"","AfterCancelWizard":"","IsUseOwnWebServer":false,"OwnWebServerURL":"","OwnWebServerTarget":""},"Flavor":3,"Edition":0,"IgnoreBgInputCell":false}</t>
  </si>
  <si>
    <t>{"IsHide":false,"SheetId":7,"Name":"Snøscooter+ATV","HiddenRow":7,"VisibleRange":"","SheetTheme":{"TabColor":"","BodyColor":"","BodyImage":""}}</t>
  </si>
  <si>
    <t>{"IsHide":false,"SheetId":8,"Name":"Uttak fra e. lager","HiddenRow":8,"VisibleRange":"","SheetTheme":{"TabColor":"","BodyColor":"","BodyImage":""}}</t>
  </si>
  <si>
    <t>{"IsHide":false,"SheetId":9,"Name":"Andre utg med bilag","HiddenRow":9,"VisibleRange":"","SheetTheme":{"TabColor":"","BodyColor":"","BodyImage":""}}</t>
  </si>
  <si>
    <t>{"IsHide":false,"SheetId":10,"Name":"Telefonutgifter (bilag 1)","HiddenRow":10,"VisibleRange":"","SheetTheme":{"TabColor":"","BodyColor":"","BodyImage":""}}</t>
  </si>
  <si>
    <t>INNSENDINGSFRIST</t>
  </si>
  <si>
    <t>SEAO</t>
  </si>
  <si>
    <t>Søk etter antatt omkommet</t>
  </si>
  <si>
    <t>pr pers pr 4-12t</t>
  </si>
  <si>
    <t>pr døgn</t>
  </si>
  <si>
    <t>Søk etter antatt omkommet*</t>
  </si>
  <si>
    <t>*) Etter avt mellom FORF og politiet av 05.05.2012</t>
  </si>
  <si>
    <t>HUSK KONTONUMMER</t>
  </si>
  <si>
    <t>Oppdateringslogg</t>
  </si>
  <si>
    <t>Hvem</t>
  </si>
  <si>
    <t>Hva</t>
  </si>
  <si>
    <t>2.0</t>
  </si>
  <si>
    <t>Versjon</t>
  </si>
  <si>
    <t>Rundskriv fra 2018</t>
  </si>
  <si>
    <t>Stian B. Tveit, FORF</t>
  </si>
  <si>
    <t>Mannskap</t>
  </si>
  <si>
    <t>Antall medlemmer varslet</t>
  </si>
  <si>
    <t>Mannskaper og administrativt</t>
  </si>
  <si>
    <t>Administrativ sats pr mannskap pr døgn</t>
  </si>
  <si>
    <t>Varsling ved innkalling av mannskaper ved aksjon</t>
  </si>
  <si>
    <t>Ambulanse / mannskapsbil</t>
  </si>
  <si>
    <t>Org nr:</t>
  </si>
  <si>
    <t>Navn på passasjer</t>
  </si>
  <si>
    <t>Småfly</t>
  </si>
  <si>
    <t>Flyets eier og flytype</t>
  </si>
  <si>
    <t>Kjørebok - Ambulanse / mannskapsbiler</t>
  </si>
  <si>
    <t>Bom:</t>
  </si>
  <si>
    <t>Antall timer:</t>
  </si>
  <si>
    <t>Registrerings-nummer:</t>
  </si>
  <si>
    <t>Antall km:</t>
  </si>
  <si>
    <t>SUM:</t>
  </si>
  <si>
    <t>ATV iflg bilag</t>
  </si>
  <si>
    <t>Bandvogn iflg bilag</t>
  </si>
  <si>
    <t>Privatbiler iflg. bilag</t>
  </si>
  <si>
    <t>Timer:</t>
  </si>
  <si>
    <t>Kjørebok - Snøscooter</t>
  </si>
  <si>
    <t>Kjørebok - ATV</t>
  </si>
  <si>
    <t>Tid</t>
  </si>
  <si>
    <t>Start</t>
  </si>
  <si>
    <t>Antall medlemmer deltatt, pr døgn</t>
  </si>
  <si>
    <t>Kallesignal:</t>
  </si>
  <si>
    <t>Drone</t>
  </si>
  <si>
    <t>Droner (RO1 / RO2 / RO3)</t>
  </si>
  <si>
    <t>Etter avtale med HRS:</t>
  </si>
  <si>
    <t>Kategori</t>
  </si>
  <si>
    <t>RO 1</t>
  </si>
  <si>
    <t>RO1</t>
  </si>
  <si>
    <t>RO2</t>
  </si>
  <si>
    <t>ATVens eier:</t>
  </si>
  <si>
    <t>Droner</t>
  </si>
  <si>
    <t>Heldøgn</t>
  </si>
  <si>
    <t>Halvdøgn</t>
  </si>
  <si>
    <t>Etter avtale</t>
  </si>
  <si>
    <t>Satser</t>
  </si>
  <si>
    <t>Pr time</t>
  </si>
  <si>
    <t>RO 2</t>
  </si>
  <si>
    <t>RO 3</t>
  </si>
  <si>
    <t>Eier og modell/leverandør av dronen</t>
  </si>
  <si>
    <t>E-postadresse:</t>
  </si>
  <si>
    <t>12-24 timer:</t>
  </si>
  <si>
    <t>4 - 12 timer</t>
  </si>
  <si>
    <t>12-24 timer</t>
  </si>
  <si>
    <t>Sum:</t>
  </si>
  <si>
    <t>4-12 timer:</t>
  </si>
  <si>
    <t>Antall:</t>
  </si>
  <si>
    <t>Sats:</t>
  </si>
  <si>
    <t>Totalt:</t>
  </si>
  <si>
    <t>Passasjerliste - Private biler</t>
  </si>
  <si>
    <t>Navn på sjåfør:</t>
  </si>
  <si>
    <t>0 - 50 HK</t>
  </si>
  <si>
    <t>50 - 100 HK</t>
  </si>
  <si>
    <t>100 - 150 HK</t>
  </si>
  <si>
    <t>150 - 200 HK</t>
  </si>
  <si>
    <t>200 - 250 HK</t>
  </si>
  <si>
    <t>250 - 300 HK</t>
  </si>
  <si>
    <t>Over 300 HK</t>
  </si>
  <si>
    <t>over 300 hk</t>
  </si>
  <si>
    <t>Hjelpemann</t>
  </si>
  <si>
    <t>pr mannskap pr time</t>
  </si>
  <si>
    <t>pr fly</t>
  </si>
  <si>
    <t>Særavtale for reiser innenlands ihht Statens Reiseregulativ</t>
  </si>
  <si>
    <t>Sist oppdatert:</t>
  </si>
  <si>
    <t>Eier:</t>
  </si>
  <si>
    <t>Kjørebok - Bandvogn</t>
  </si>
  <si>
    <t>Fra pkt 10.13:</t>
  </si>
  <si>
    <t>"Refusjonen dekker utgifter som batterier, tracker pr. enhet pr. aksjon og tilkobling til pc, nett og telefon." Dette fylles ut på hovedsiden av GP1440.</t>
  </si>
  <si>
    <t>Fra pkt 10.15:</t>
  </si>
  <si>
    <t>Utdrag fra Rundskriv fra Justisdepartementet vedrørende "Retningslinjer for refusjon av utgifter mv. i forbindelse med redningsaksjoner,  17/6470"</t>
  </si>
  <si>
    <t>"Varsling med innkalling av mannskaper ved aksjon dekkes pr. mld. Med 5kr". Dette fylles ut på hovedsiden av GP1440.</t>
  </si>
  <si>
    <t>"For refusjon av utgifter til bruk av privatbil, eventuelt tilhenger, samt eventuelle passasjertillegg/tillegg for medbrakt redningshund skal de refusjonssatser benyttes som til enhver tid er fastsatt i Statens reiseregulativ. Navn på passasjerer skal føres opp."</t>
  </si>
  <si>
    <t>Fra pkt 10.16:</t>
  </si>
  <si>
    <t>"For å unngå dobbelføring av mannskapsbil/privatbil må det legges ved registreringsnummer og navn på sjåfør av bilen."</t>
  </si>
  <si>
    <t>Fra pkt 10.2:</t>
  </si>
  <si>
    <t>"Forutsetning for å få refundert disse utgiftene er at ansvarlig myndighet (LRS) har anmodet om bruk av bandvogn. Anmodningen må være loggført i LRS sin logg."</t>
  </si>
  <si>
    <t>Fra pkt 10.5:</t>
  </si>
  <si>
    <t>Oppdatert og tilpasset nye satser etter rundskriv for 2018, forenklet skjemaene og laget oppdateringslogg</t>
  </si>
  <si>
    <r>
      <t xml:space="preserve">KO-bil / -telt / -henger </t>
    </r>
    <r>
      <rPr>
        <i/>
        <sz val="8"/>
        <rFont val="Arial"/>
        <family val="2"/>
      </rPr>
      <t>(hvis rekvirert)</t>
    </r>
  </si>
  <si>
    <t>Oppdatert GP1440 og rundskriv om refusjon av utgifter finner du alltid på:</t>
  </si>
  <si>
    <t>www.hovedredningssentralen.no</t>
  </si>
  <si>
    <t xml:space="preserve">Mannskapsliste </t>
  </si>
  <si>
    <t>Takst pr time</t>
  </si>
  <si>
    <t>Dersom det ble etablert felles forpleining i forbindelse med aksjonen må driftspris justeres/slettes på forsiden ("GP-1440 skjema")</t>
  </si>
  <si>
    <t>Heidi Rosseland, HRS</t>
  </si>
  <si>
    <t>Oppdatert til gjeldende km.sats for privat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</si>
</sst>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&quot;kr&quot;\ * #,##0.00_-;\-&quot;kr&quot;\ * #,##0.00_-;_-&quot;kr&quot;\ * &quot;-&quot;??_-;_-@_-"/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0.0"/>
    <numFmt numFmtId="167" formatCode="0000\-00\-00000"/>
    <numFmt numFmtId="168" formatCode="dd\.mm\.yyyy;@"/>
    <numFmt numFmtId="169" formatCode="0000000"/>
    <numFmt numFmtId="170" formatCode="dd\.mm\.yy;@"/>
    <numFmt numFmtId="171" formatCode="[h]:mm"/>
    <numFmt numFmtId="172" formatCode="h:mm:ss;@"/>
    <numFmt numFmtId="173" formatCode="_ * #,##0.0_ ;_ * \-#,##0.0_ ;_ * &quot;-&quot;??_ ;_ @_ "/>
    <numFmt numFmtId="174" formatCode="0\ \d\a\g\e\r\ \t\i\l"/>
    <numFmt numFmtId="175" formatCode="hh:mm;@"/>
    <numFmt numFmtId="176" formatCode="&quot;kr&quot;\ #,##0.00"/>
    <numFmt numFmtId="177" formatCode="0.0000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5"/>
      <name val="Arial"/>
      <family val="2"/>
    </font>
    <font>
      <sz val="5"/>
      <color indexed="31"/>
      <name val="Arial"/>
      <family val="2"/>
    </font>
    <font>
      <b/>
      <sz val="7"/>
      <color indexed="81"/>
      <name val="Arial"/>
      <family val="2"/>
    </font>
    <font>
      <sz val="7"/>
      <color indexed="81"/>
      <name val="Arial"/>
      <family val="2"/>
    </font>
    <font>
      <i/>
      <sz val="7"/>
      <color indexed="81"/>
      <name val="Arial"/>
      <family val="2"/>
    </font>
    <font>
      <sz val="4"/>
      <name val="Arial"/>
      <family val="2"/>
    </font>
    <font>
      <i/>
      <sz val="7"/>
      <name val="Arial"/>
      <family val="2"/>
    </font>
    <font>
      <i/>
      <sz val="6"/>
      <color indexed="23"/>
      <name val="Arial"/>
      <family val="2"/>
    </font>
    <font>
      <i/>
      <sz val="9"/>
      <color indexed="2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b/>
      <sz val="6"/>
      <name val="Arial"/>
      <family val="2"/>
    </font>
    <font>
      <b/>
      <sz val="7"/>
      <color indexed="81"/>
      <name val="Tahom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31"/>
      <name val="Arial"/>
      <family val="2"/>
    </font>
    <font>
      <sz val="6"/>
      <color indexed="31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sz val="6"/>
      <color indexed="31"/>
      <name val="Arial"/>
      <family val="2"/>
    </font>
    <font>
      <sz val="6"/>
      <color indexed="9"/>
      <name val="Arial"/>
      <family val="2"/>
    </font>
    <font>
      <u/>
      <sz val="16"/>
      <color indexed="12"/>
      <name val="Arial"/>
      <family val="2"/>
    </font>
    <font>
      <sz val="1"/>
      <color indexed="9"/>
      <name val="Arial"/>
      <family val="2"/>
    </font>
    <font>
      <sz val="9"/>
      <name val="Arial"/>
      <family val="2"/>
    </font>
    <font>
      <sz val="7"/>
      <color indexed="62"/>
      <name val="Arial"/>
      <family val="2"/>
    </font>
    <font>
      <sz val="10"/>
      <color indexed="62"/>
      <name val="Arial"/>
      <family val="2"/>
    </font>
    <font>
      <i/>
      <sz val="8"/>
      <color indexed="55"/>
      <name val="Arial"/>
      <family val="2"/>
    </font>
    <font>
      <u/>
      <sz val="10"/>
      <color indexed="12"/>
      <name val="Arial"/>
      <family val="2"/>
    </font>
    <font>
      <sz val="10"/>
      <color theme="3" tint="0.79998168889431442"/>
      <name val="Arial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3BC9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2">
    <xf numFmtId="0" fontId="0" fillId="0" borderId="0" xfId="0"/>
    <xf numFmtId="0" fontId="0" fillId="0" borderId="0" xfId="0" applyProtection="1">
      <protection hidden="1"/>
    </xf>
    <xf numFmtId="0" fontId="8" fillId="2" borderId="1" xfId="0" applyNumberFormat="1" applyFont="1" applyFill="1" applyBorder="1" applyAlignment="1" applyProtection="1">
      <alignment vertical="top"/>
      <protection hidden="1"/>
    </xf>
    <xf numFmtId="0" fontId="8" fillId="2" borderId="2" xfId="0" applyNumberFormat="1" applyFont="1" applyFill="1" applyBorder="1" applyAlignment="1" applyProtection="1">
      <alignment vertical="top"/>
      <protection hidden="1"/>
    </xf>
    <xf numFmtId="0" fontId="8" fillId="2" borderId="3" xfId="0" applyNumberFormat="1" applyFont="1" applyFill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Alignment="1" applyProtection="1"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68" fontId="1" fillId="2" borderId="4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NumberForma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vertical="top"/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2" fillId="2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Protection="1">
      <protection hidden="1"/>
    </xf>
    <xf numFmtId="0" fontId="8" fillId="2" borderId="2" xfId="0" applyFont="1" applyFill="1" applyBorder="1" applyAlignment="1" applyProtection="1">
      <protection hidden="1"/>
    </xf>
    <xf numFmtId="0" fontId="8" fillId="2" borderId="2" xfId="0" applyNumberFormat="1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0" fontId="0" fillId="2" borderId="0" xfId="0" applyNumberFormat="1" applyFill="1" applyBorder="1" applyAlignment="1" applyProtection="1">
      <alignment horizont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2" fillId="2" borderId="0" xfId="0" applyNumberFormat="1" applyFont="1" applyFill="1" applyBorder="1" applyAlignment="1" applyProtection="1">
      <alignment horizontal="center" vertical="top"/>
      <protection hidden="1"/>
    </xf>
    <xf numFmtId="0" fontId="1" fillId="2" borderId="0" xfId="0" applyNumberFormat="1" applyFont="1" applyFill="1" applyBorder="1" applyAlignment="1" applyProtection="1">
      <alignment horizontal="left" vertical="center"/>
      <protection hidden="1"/>
    </xf>
    <xf numFmtId="2" fontId="2" fillId="2" borderId="0" xfId="0" applyNumberFormat="1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2" xfId="0" applyNumberFormat="1" applyFill="1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165" fontId="0" fillId="0" borderId="0" xfId="3" applyFont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5" fontId="0" fillId="2" borderId="4" xfId="3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165" fontId="0" fillId="3" borderId="0" xfId="3" applyFont="1" applyFill="1" applyProtection="1">
      <protection hidden="1"/>
    </xf>
    <xf numFmtId="0" fontId="0" fillId="2" borderId="5" xfId="0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165" fontId="0" fillId="2" borderId="0" xfId="3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15" fillId="2" borderId="5" xfId="0" applyFont="1" applyFill="1" applyBorder="1" applyProtection="1">
      <protection hidden="1"/>
    </xf>
    <xf numFmtId="170" fontId="0" fillId="2" borderId="0" xfId="0" applyNumberForma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165" fontId="4" fillId="2" borderId="0" xfId="3" applyFont="1" applyFill="1" applyBorder="1" applyProtection="1">
      <protection hidden="1"/>
    </xf>
    <xf numFmtId="0" fontId="24" fillId="2" borderId="0" xfId="0" applyFont="1" applyFill="1" applyAlignment="1" applyProtection="1">
      <alignment horizontal="center" textRotation="90" wrapText="1" shrinkToFit="1"/>
      <protection hidden="1"/>
    </xf>
    <xf numFmtId="171" fontId="5" fillId="0" borderId="4" xfId="0" applyNumberFormat="1" applyFont="1" applyBorder="1" applyAlignment="1" applyProtection="1">
      <alignment horizontal="left" vertical="center"/>
      <protection hidden="1"/>
    </xf>
    <xf numFmtId="171" fontId="5" fillId="0" borderId="4" xfId="0" applyNumberFormat="1" applyFont="1" applyBorder="1" applyAlignment="1" applyProtection="1">
      <alignment horizontal="center" vertical="center"/>
      <protection hidden="1"/>
    </xf>
    <xf numFmtId="173" fontId="5" fillId="0" borderId="4" xfId="2" applyNumberFormat="1" applyFont="1" applyFill="1" applyBorder="1" applyAlignment="1" applyProtection="1">
      <alignment horizontal="right" vertical="center"/>
      <protection hidden="1"/>
    </xf>
    <xf numFmtId="171" fontId="5" fillId="0" borderId="8" xfId="0" applyNumberFormat="1" applyFont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 applyProtection="1">
      <alignment vertical="center"/>
      <protection hidden="1"/>
    </xf>
    <xf numFmtId="0" fontId="14" fillId="2" borderId="2" xfId="0" applyNumberFormat="1" applyFont="1" applyFill="1" applyBorder="1" applyAlignment="1" applyProtection="1">
      <alignment horizontal="right" vertical="center"/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20" fontId="35" fillId="3" borderId="0" xfId="0" applyNumberFormat="1" applyFont="1" applyFill="1" applyProtection="1">
      <protection hidden="1"/>
    </xf>
    <xf numFmtId="20" fontId="35" fillId="0" borderId="0" xfId="0" applyNumberFormat="1" applyFont="1" applyProtection="1">
      <protection hidden="1"/>
    </xf>
    <xf numFmtId="172" fontId="35" fillId="0" borderId="0" xfId="0" applyNumberFormat="1" applyFont="1" applyProtection="1">
      <protection hidden="1"/>
    </xf>
    <xf numFmtId="0" fontId="35" fillId="3" borderId="0" xfId="0" applyFont="1" applyFill="1" applyProtection="1">
      <protection hidden="1"/>
    </xf>
    <xf numFmtId="2" fontId="39" fillId="2" borderId="0" xfId="0" applyNumberFormat="1" applyFont="1" applyFill="1" applyBorder="1" applyAlignment="1" applyProtection="1">
      <alignment vertical="top"/>
      <protection hidden="1"/>
    </xf>
    <xf numFmtId="0" fontId="2" fillId="2" borderId="1" xfId="0" applyNumberFormat="1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locked="0" hidden="1"/>
    </xf>
    <xf numFmtId="0" fontId="15" fillId="2" borderId="2" xfId="0" applyFont="1" applyFill="1" applyBorder="1" applyAlignment="1" applyProtection="1">
      <protection hidden="1"/>
    </xf>
    <xf numFmtId="0" fontId="32" fillId="2" borderId="1" xfId="0" applyNumberFormat="1" applyFont="1" applyFill="1" applyBorder="1" applyAlignment="1" applyProtection="1">
      <alignment vertical="center"/>
      <protection hidden="1"/>
    </xf>
    <xf numFmtId="0" fontId="32" fillId="2" borderId="3" xfId="0" applyNumberFormat="1" applyFont="1" applyFill="1" applyBorder="1" applyAlignment="1" applyProtection="1">
      <alignment vertical="center"/>
      <protection hidden="1"/>
    </xf>
    <xf numFmtId="0" fontId="15" fillId="2" borderId="1" xfId="0" applyFont="1" applyFill="1" applyBorder="1" applyAlignment="1" applyProtection="1">
      <protection hidden="1"/>
    </xf>
    <xf numFmtId="0" fontId="2" fillId="2" borderId="2" xfId="0" applyNumberFormat="1" applyFont="1" applyFill="1" applyBorder="1" applyAlignment="1" applyProtection="1">
      <alignment vertical="center"/>
      <protection hidden="1"/>
    </xf>
    <xf numFmtId="0" fontId="13" fillId="2" borderId="2" xfId="0" applyFont="1" applyFill="1" applyBorder="1" applyAlignment="1" applyProtection="1">
      <alignment vertical="center"/>
      <protection hidden="1"/>
    </xf>
    <xf numFmtId="0" fontId="42" fillId="2" borderId="1" xfId="0" applyFont="1" applyFill="1" applyBorder="1" applyAlignment="1" applyProtection="1">
      <alignment horizontal="center" vertical="center"/>
      <protection hidden="1"/>
    </xf>
    <xf numFmtId="0" fontId="42" fillId="2" borderId="2" xfId="0" applyNumberFormat="1" applyFont="1" applyFill="1" applyBorder="1" applyAlignment="1" applyProtection="1">
      <alignment horizontal="center" vertical="center"/>
      <protection hidden="1"/>
    </xf>
    <xf numFmtId="0" fontId="42" fillId="2" borderId="1" xfId="0" applyNumberFormat="1" applyFont="1" applyFill="1" applyBorder="1" applyAlignment="1" applyProtection="1">
      <alignment vertical="top"/>
      <protection hidden="1"/>
    </xf>
    <xf numFmtId="0" fontId="42" fillId="2" borderId="2" xfId="0" applyNumberFormat="1" applyFont="1" applyFill="1" applyBorder="1" applyAlignment="1" applyProtection="1">
      <alignment vertical="top"/>
      <protection hidden="1"/>
    </xf>
    <xf numFmtId="0" fontId="42" fillId="2" borderId="3" xfId="0" applyNumberFormat="1" applyFont="1" applyFill="1" applyBorder="1" applyAlignment="1" applyProtection="1">
      <alignment vertical="top"/>
      <protection hidden="1"/>
    </xf>
    <xf numFmtId="168" fontId="1" fillId="2" borderId="8" xfId="0" applyNumberFormat="1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vertical="center"/>
      <protection hidden="1"/>
    </xf>
    <xf numFmtId="0" fontId="0" fillId="2" borderId="6" xfId="0" applyNumberFormat="1" applyFill="1" applyBorder="1" applyAlignment="1" applyProtection="1">
      <alignment vertical="center"/>
      <protection hidden="1"/>
    </xf>
    <xf numFmtId="0" fontId="38" fillId="2" borderId="0" xfId="0" applyNumberFormat="1" applyFont="1" applyFill="1" applyBorder="1" applyAlignment="1" applyProtection="1">
      <alignment vertical="center"/>
      <protection hidden="1"/>
    </xf>
    <xf numFmtId="0" fontId="38" fillId="2" borderId="0" xfId="0" applyFont="1" applyFill="1" applyBorder="1" applyAlignment="1" applyProtection="1">
      <alignment vertical="center"/>
      <protection hidden="1"/>
    </xf>
    <xf numFmtId="0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3" xfId="0" applyFont="1" applyBorder="1" applyAlignment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protection hidden="1"/>
    </xf>
    <xf numFmtId="0" fontId="2" fillId="0" borderId="7" xfId="0" applyFont="1" applyBorder="1" applyProtection="1">
      <protection hidden="1"/>
    </xf>
    <xf numFmtId="0" fontId="2" fillId="0" borderId="4" xfId="0" applyFont="1" applyBorder="1" applyAlignment="1" applyProtection="1">
      <protection hidden="1"/>
    </xf>
    <xf numFmtId="0" fontId="2" fillId="0" borderId="8" xfId="0" applyFont="1" applyBorder="1" applyAlignment="1" applyProtection="1">
      <protection hidden="1"/>
    </xf>
    <xf numFmtId="0" fontId="1" fillId="2" borderId="0" xfId="0" applyFont="1" applyFill="1" applyBorder="1" applyProtection="1">
      <protection hidden="1"/>
    </xf>
    <xf numFmtId="46" fontId="35" fillId="0" borderId="0" xfId="0" applyNumberFormat="1" applyFont="1" applyProtection="1">
      <protection hidden="1"/>
    </xf>
    <xf numFmtId="0" fontId="0" fillId="2" borderId="3" xfId="0" applyFill="1" applyBorder="1" applyProtection="1">
      <protection hidden="1"/>
    </xf>
    <xf numFmtId="166" fontId="45" fillId="3" borderId="0" xfId="0" applyNumberFormat="1" applyFont="1" applyFill="1" applyProtection="1">
      <protection hidden="1"/>
    </xf>
    <xf numFmtId="0" fontId="0" fillId="0" borderId="0" xfId="0" quotePrefix="1"/>
    <xf numFmtId="0" fontId="51" fillId="2" borderId="0" xfId="0" quotePrefix="1" applyFont="1" applyFill="1" applyAlignment="1" applyProtection="1">
      <alignment horizontal="center" vertical="center"/>
      <protection locked="0"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Protection="1">
      <protection hidden="1"/>
    </xf>
    <xf numFmtId="14" fontId="0" fillId="2" borderId="5" xfId="0" applyNumberFormat="1" applyFill="1" applyBorder="1" applyProtection="1">
      <protection hidden="1"/>
    </xf>
    <xf numFmtId="177" fontId="45" fillId="3" borderId="0" xfId="0" applyNumberFormat="1" applyFont="1" applyFill="1" applyProtection="1"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Protection="1"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protection hidden="1"/>
    </xf>
    <xf numFmtId="176" fontId="0" fillId="2" borderId="0" xfId="0" applyNumberFormat="1" applyFill="1" applyBorder="1" applyProtection="1">
      <protection hidden="1"/>
    </xf>
    <xf numFmtId="0" fontId="2" fillId="2" borderId="6" xfId="0" applyNumberFormat="1" applyFont="1" applyFill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166" fontId="27" fillId="2" borderId="0" xfId="0" applyNumberFormat="1" applyFont="1" applyFill="1" applyBorder="1" applyAlignment="1" applyProtection="1">
      <alignment vertical="center"/>
      <protection hidden="1"/>
    </xf>
    <xf numFmtId="166" fontId="27" fillId="2" borderId="6" xfId="0" applyNumberFormat="1" applyFont="1" applyFill="1" applyBorder="1" applyAlignment="1" applyProtection="1">
      <alignment vertical="center"/>
      <protection hidden="1"/>
    </xf>
    <xf numFmtId="0" fontId="8" fillId="2" borderId="2" xfId="0" applyNumberFormat="1" applyFont="1" applyFill="1" applyBorder="1" applyAlignment="1" applyProtection="1">
      <alignment horizontal="center" vertical="top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65" fontId="0" fillId="3" borderId="0" xfId="3" applyFont="1" applyFill="1" applyBorder="1" applyProtection="1">
      <protection locked="0" hidden="1"/>
    </xf>
    <xf numFmtId="170" fontId="0" fillId="3" borderId="0" xfId="3" applyNumberFormat="1" applyFont="1" applyFill="1" applyBorder="1" applyAlignment="1" applyProtection="1">
      <alignment horizontal="center" vertical="center"/>
      <protection locked="0" hidden="1"/>
    </xf>
    <xf numFmtId="165" fontId="4" fillId="3" borderId="0" xfId="3" applyFont="1" applyFill="1" applyBorder="1" applyProtection="1">
      <protection locked="0"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8" fillId="2" borderId="6" xfId="0" applyNumberFormat="1" applyFont="1" applyFill="1" applyBorder="1" applyAlignment="1" applyProtection="1">
      <alignment vertical="top"/>
      <protection hidden="1"/>
    </xf>
    <xf numFmtId="0" fontId="2" fillId="2" borderId="6" xfId="0" applyFont="1" applyFill="1" applyBorder="1" applyAlignment="1" applyProtection="1"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NumberFormat="1" applyFill="1" applyBorder="1" applyAlignment="1" applyProtection="1">
      <protection hidden="1"/>
    </xf>
    <xf numFmtId="0" fontId="41" fillId="2" borderId="4" xfId="0" applyNumberFormat="1" applyFon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41" fillId="2" borderId="4" xfId="0" applyFont="1" applyFill="1" applyBorder="1" applyAlignment="1" applyProtection="1">
      <alignment vertical="center"/>
      <protection hidden="1"/>
    </xf>
    <xf numFmtId="0" fontId="41" fillId="2" borderId="8" xfId="0" applyFont="1" applyFill="1" applyBorder="1" applyAlignment="1" applyProtection="1">
      <alignment vertical="center"/>
      <protection hidden="1"/>
    </xf>
    <xf numFmtId="0" fontId="0" fillId="2" borderId="3" xfId="0" applyNumberFormat="1" applyFill="1" applyBorder="1" applyAlignment="1" applyProtection="1">
      <alignment vertical="center"/>
      <protection hidden="1"/>
    </xf>
    <xf numFmtId="0" fontId="0" fillId="2" borderId="8" xfId="0" applyNumberFormat="1" applyFill="1" applyBorder="1" applyAlignment="1" applyProtection="1">
      <alignment vertical="center"/>
      <protection hidden="1"/>
    </xf>
    <xf numFmtId="0" fontId="47" fillId="0" borderId="5" xfId="0" applyFont="1" applyBorder="1" applyAlignment="1" applyProtection="1">
      <alignment horizontal="center" vertical="center"/>
      <protection hidden="1"/>
    </xf>
    <xf numFmtId="168" fontId="48" fillId="0" borderId="5" xfId="0" applyNumberFormat="1" applyFont="1" applyBorder="1" applyAlignment="1" applyProtection="1">
      <alignment horizontal="center" vertical="center"/>
      <protection hidden="1"/>
    </xf>
    <xf numFmtId="174" fontId="49" fillId="3" borderId="0" xfId="0" applyNumberFormat="1" applyFont="1" applyFill="1" applyBorder="1" applyAlignment="1" applyProtection="1">
      <alignment horizontal="center" vertical="top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1" fillId="2" borderId="5" xfId="0" applyFont="1" applyFill="1" applyBorder="1" applyProtection="1">
      <protection hidden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0" fillId="0" borderId="5" xfId="1" applyFont="1" applyBorder="1" applyAlignment="1" applyProtection="1">
      <alignment horizontal="left" vertical="top" wrapText="1"/>
    </xf>
    <xf numFmtId="0" fontId="50" fillId="0" borderId="0" xfId="1" applyFont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vertical="center" wrapText="1"/>
      <protection hidden="1"/>
    </xf>
    <xf numFmtId="0" fontId="0" fillId="2" borderId="13" xfId="0" applyFill="1" applyBorder="1" applyAlignment="1" applyProtection="1">
      <alignment vertical="center" wrapText="1"/>
      <protection hidden="1"/>
    </xf>
    <xf numFmtId="0" fontId="0" fillId="2" borderId="9" xfId="0" applyFill="1" applyBorder="1" applyAlignment="1" applyProtection="1">
      <alignment vertical="center" wrapText="1"/>
      <protection hidden="1"/>
    </xf>
    <xf numFmtId="0" fontId="0" fillId="2" borderId="14" xfId="0" applyFill="1" applyBorder="1" applyAlignment="1" applyProtection="1">
      <alignment vertical="center" wrapText="1"/>
      <protection hidden="1"/>
    </xf>
    <xf numFmtId="0" fontId="0" fillId="2" borderId="15" xfId="0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vertical="center" wrapText="1"/>
      <protection hidden="1"/>
    </xf>
    <xf numFmtId="0" fontId="0" fillId="2" borderId="2" xfId="0" applyFill="1" applyBorder="1" applyAlignment="1" applyProtection="1">
      <alignment vertical="center" wrapText="1"/>
      <protection hidden="1"/>
    </xf>
    <xf numFmtId="0" fontId="0" fillId="2" borderId="16" xfId="0" applyFill="1" applyBorder="1" applyAlignment="1" applyProtection="1">
      <alignment vertical="center" wrapText="1"/>
      <protection hidden="1"/>
    </xf>
    <xf numFmtId="0" fontId="0" fillId="2" borderId="17" xfId="0" applyFill="1" applyBorder="1" applyAlignment="1" applyProtection="1">
      <alignment vertical="center" wrapText="1"/>
      <protection hidden="1"/>
    </xf>
    <xf numFmtId="173" fontId="5" fillId="0" borderId="7" xfId="2" applyNumberFormat="1" applyFont="1" applyFill="1" applyBorder="1" applyAlignment="1" applyProtection="1">
      <alignment horizontal="right" vertical="center"/>
      <protection hidden="1"/>
    </xf>
    <xf numFmtId="173" fontId="5" fillId="0" borderId="4" xfId="2" applyNumberFormat="1" applyFont="1" applyFill="1" applyBorder="1" applyAlignment="1" applyProtection="1">
      <alignment horizontal="right" vertical="center"/>
      <protection hidden="1"/>
    </xf>
    <xf numFmtId="0" fontId="2" fillId="11" borderId="18" xfId="0" applyFont="1" applyFill="1" applyBorder="1"/>
    <xf numFmtId="0" fontId="13" fillId="2" borderId="1" xfId="0" applyFont="1" applyFill="1" applyBorder="1" applyAlignment="1" applyProtection="1">
      <alignment horizontal="left" vertical="center"/>
      <protection hidden="1"/>
    </xf>
    <xf numFmtId="0" fontId="13" fillId="2" borderId="2" xfId="0" applyFont="1" applyFill="1" applyBorder="1" applyAlignment="1" applyProtection="1">
      <alignment horizontal="left" vertical="center"/>
      <protection hidden="1"/>
    </xf>
    <xf numFmtId="0" fontId="13" fillId="2" borderId="3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2" fontId="5" fillId="2" borderId="9" xfId="3" applyNumberFormat="1" applyFont="1" applyFill="1" applyBorder="1" applyAlignment="1" applyProtection="1">
      <alignment horizontal="right" vertical="center"/>
      <protection hidden="1"/>
    </xf>
    <xf numFmtId="2" fontId="2" fillId="2" borderId="14" xfId="3" applyNumberFormat="1" applyFont="1" applyFill="1" applyBorder="1" applyAlignment="1" applyProtection="1">
      <alignment horizontal="right" vertical="center"/>
      <protection hidden="1"/>
    </xf>
    <xf numFmtId="2" fontId="2" fillId="2" borderId="34" xfId="3" applyNumberFormat="1" applyFont="1" applyFill="1" applyBorder="1" applyAlignment="1" applyProtection="1">
      <alignment horizontal="right" vertical="center"/>
      <protection hidden="1"/>
    </xf>
    <xf numFmtId="2" fontId="2" fillId="2" borderId="2" xfId="3" applyNumberFormat="1" applyFont="1" applyFill="1" applyBorder="1" applyAlignment="1" applyProtection="1">
      <alignment vertical="center"/>
      <protection hidden="1"/>
    </xf>
    <xf numFmtId="2" fontId="2" fillId="2" borderId="40" xfId="3" applyNumberFormat="1" applyFont="1" applyFill="1" applyBorder="1" applyAlignment="1" applyProtection="1">
      <alignment vertical="center"/>
      <protection hidden="1"/>
    </xf>
    <xf numFmtId="173" fontId="5" fillId="0" borderId="4" xfId="2" applyNumberFormat="1" applyFont="1" applyBorder="1" applyAlignment="1" applyProtection="1">
      <alignment horizontal="right" vertical="center"/>
      <protection hidden="1"/>
    </xf>
    <xf numFmtId="2" fontId="2" fillId="2" borderId="9" xfId="0" applyNumberFormat="1" applyFont="1" applyFill="1" applyBorder="1" applyAlignment="1" applyProtection="1">
      <alignment horizontal="left" vertical="center"/>
      <protection hidden="1"/>
    </xf>
    <xf numFmtId="2" fontId="2" fillId="2" borderId="15" xfId="0" applyNumberFormat="1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locked="0" hidden="1"/>
    </xf>
    <xf numFmtId="0" fontId="2" fillId="0" borderId="15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left" vertical="center"/>
      <protection locked="0" hidden="1"/>
    </xf>
    <xf numFmtId="0" fontId="5" fillId="0" borderId="4" xfId="0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horizontal="left" vertical="center"/>
      <protection hidden="1"/>
    </xf>
    <xf numFmtId="2" fontId="2" fillId="2" borderId="9" xfId="3" applyNumberFormat="1" applyFont="1" applyFill="1" applyBorder="1" applyAlignment="1" applyProtection="1">
      <alignment horizontal="right" vertical="center"/>
      <protection hidden="1"/>
    </xf>
    <xf numFmtId="2" fontId="0" fillId="2" borderId="14" xfId="3" applyNumberFormat="1" applyFont="1" applyFill="1" applyBorder="1" applyAlignment="1" applyProtection="1">
      <alignment horizontal="right" vertical="center"/>
      <protection hidden="1"/>
    </xf>
    <xf numFmtId="2" fontId="0" fillId="2" borderId="34" xfId="3" applyNumberFormat="1" applyFont="1" applyFill="1" applyBorder="1" applyAlignment="1" applyProtection="1">
      <alignment horizontal="right" vertical="center"/>
      <protection hidden="1"/>
    </xf>
    <xf numFmtId="0" fontId="2" fillId="2" borderId="9" xfId="1" applyFont="1" applyFill="1" applyBorder="1" applyAlignment="1" applyProtection="1">
      <alignment horizontal="left" vertical="center"/>
      <protection hidden="1"/>
    </xf>
    <xf numFmtId="0" fontId="2" fillId="2" borderId="14" xfId="1" applyFont="1" applyFill="1" applyBorder="1" applyAlignment="1" applyProtection="1">
      <alignment horizontal="left" vertical="center"/>
      <protection hidden="1"/>
    </xf>
    <xf numFmtId="0" fontId="2" fillId="2" borderId="15" xfId="1" applyFont="1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0" fontId="2" fillId="11" borderId="0" xfId="0" applyFont="1" applyFill="1"/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0" fillId="2" borderId="20" xfId="0" applyFill="1" applyBorder="1" applyAlignment="1" applyProtection="1">
      <alignment vertical="center" wrapText="1"/>
      <protection hidden="1"/>
    </xf>
    <xf numFmtId="0" fontId="0" fillId="2" borderId="21" xfId="0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0" fillId="2" borderId="6" xfId="0" applyFill="1" applyBorder="1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vertical="center" wrapText="1"/>
      <protection hidden="1"/>
    </xf>
    <xf numFmtId="0" fontId="0" fillId="2" borderId="25" xfId="0" applyFill="1" applyBorder="1" applyAlignment="1" applyProtection="1">
      <alignment vertical="center" wrapText="1"/>
      <protection hidden="1"/>
    </xf>
    <xf numFmtId="0" fontId="0" fillId="2" borderId="26" xfId="0" applyFill="1" applyBorder="1" applyAlignment="1" applyProtection="1">
      <alignment vertical="center" wrapText="1"/>
      <protection hidden="1"/>
    </xf>
    <xf numFmtId="0" fontId="0" fillId="2" borderId="38" xfId="0" applyFill="1" applyBorder="1" applyAlignment="1" applyProtection="1">
      <alignment vertical="center" wrapText="1"/>
      <protection hidden="1"/>
    </xf>
    <xf numFmtId="0" fontId="11" fillId="2" borderId="26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2" fontId="2" fillId="2" borderId="16" xfId="3" applyNumberFormat="1" applyFont="1" applyFill="1" applyBorder="1" applyAlignment="1" applyProtection="1">
      <alignment vertical="center"/>
      <protection hidden="1"/>
    </xf>
    <xf numFmtId="2" fontId="2" fillId="2" borderId="17" xfId="3" applyNumberFormat="1" applyFont="1" applyFill="1" applyBorder="1" applyAlignment="1" applyProtection="1">
      <alignment vertical="center"/>
      <protection hidden="1"/>
    </xf>
    <xf numFmtId="2" fontId="2" fillId="2" borderId="30" xfId="3" applyNumberFormat="1" applyFont="1" applyFill="1" applyBorder="1" applyAlignment="1" applyProtection="1">
      <alignment vertical="center"/>
      <protection hidden="1"/>
    </xf>
    <xf numFmtId="2" fontId="2" fillId="2" borderId="16" xfId="3" applyNumberFormat="1" applyFont="1" applyFill="1" applyBorder="1" applyAlignment="1" applyProtection="1">
      <alignment horizontal="right" vertical="center"/>
      <protection hidden="1"/>
    </xf>
    <xf numFmtId="2" fontId="0" fillId="0" borderId="17" xfId="3" applyNumberFormat="1" applyFont="1" applyBorder="1" applyAlignment="1">
      <alignment horizontal="right" vertical="center"/>
    </xf>
    <xf numFmtId="2" fontId="0" fillId="0" borderId="30" xfId="3" applyNumberFormat="1" applyFont="1" applyBorder="1" applyAlignment="1">
      <alignment horizontal="right" vertical="center"/>
    </xf>
    <xf numFmtId="2" fontId="5" fillId="2" borderId="14" xfId="3" applyNumberFormat="1" applyFont="1" applyFill="1" applyBorder="1" applyAlignment="1" applyProtection="1">
      <alignment horizontal="right" vertical="center"/>
      <protection hidden="1"/>
    </xf>
    <xf numFmtId="2" fontId="5" fillId="2" borderId="34" xfId="3" applyNumberFormat="1" applyFont="1" applyFill="1" applyBorder="1" applyAlignment="1" applyProtection="1">
      <alignment horizontal="right" vertical="center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0" fontId="5" fillId="0" borderId="6" xfId="0" applyFont="1" applyFill="1" applyBorder="1" applyAlignment="1" applyProtection="1">
      <alignment vertical="center"/>
      <protection locked="0"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protection locked="0" hidden="1"/>
    </xf>
    <xf numFmtId="0" fontId="5" fillId="0" borderId="0" xfId="0" applyFont="1" applyAlignment="1" applyProtection="1">
      <protection locked="0" hidden="1"/>
    </xf>
    <xf numFmtId="0" fontId="5" fillId="0" borderId="6" xfId="0" applyFont="1" applyBorder="1" applyAlignment="1" applyProtection="1"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6" xfId="0" applyFont="1" applyBorder="1" applyAlignment="1" applyProtection="1">
      <alignment vertical="center"/>
      <protection locked="0" hidden="1"/>
    </xf>
    <xf numFmtId="0" fontId="6" fillId="0" borderId="5" xfId="0" applyFont="1" applyFill="1" applyBorder="1" applyAlignment="1" applyProtection="1">
      <alignment vertical="center"/>
      <protection locked="0" hidden="1"/>
    </xf>
    <xf numFmtId="0" fontId="6" fillId="0" borderId="0" xfId="0" applyFont="1" applyFill="1" applyBorder="1" applyAlignment="1" applyProtection="1">
      <alignment vertical="center"/>
      <protection locked="0" hidden="1"/>
    </xf>
    <xf numFmtId="0" fontId="6" fillId="0" borderId="6" xfId="0" applyFont="1" applyFill="1" applyBorder="1" applyAlignment="1" applyProtection="1">
      <alignment vertical="center"/>
      <protection locked="0" hidden="1"/>
    </xf>
    <xf numFmtId="0" fontId="5" fillId="0" borderId="4" xfId="0" applyFont="1" applyFill="1" applyBorder="1" applyAlignment="1" applyProtection="1">
      <alignment horizontal="left" vertical="center"/>
      <protection locked="0" hidden="1"/>
    </xf>
    <xf numFmtId="0" fontId="5" fillId="0" borderId="8" xfId="0" applyFont="1" applyFill="1" applyBorder="1" applyAlignment="1" applyProtection="1">
      <alignment horizontal="left" vertical="center"/>
      <protection locked="0" hidden="1"/>
    </xf>
    <xf numFmtId="14" fontId="5" fillId="0" borderId="7" xfId="0" applyNumberFormat="1" applyFont="1" applyFill="1" applyBorder="1" applyAlignment="1" applyProtection="1">
      <alignment horizontal="center" vertical="center"/>
      <protection locked="0" hidden="1"/>
    </xf>
    <xf numFmtId="14" fontId="5" fillId="0" borderId="4" xfId="0" applyNumberFormat="1" applyFont="1" applyFill="1" applyBorder="1" applyAlignment="1" applyProtection="1">
      <alignment horizontal="center" vertical="center"/>
      <protection locked="0" hidden="1"/>
    </xf>
    <xf numFmtId="175" fontId="5" fillId="0" borderId="4" xfId="0" applyNumberFormat="1" applyFont="1" applyFill="1" applyBorder="1" applyAlignment="1" applyProtection="1">
      <alignment horizontal="left" vertical="center"/>
      <protection locked="0" hidden="1"/>
    </xf>
    <xf numFmtId="175" fontId="5" fillId="0" borderId="8" xfId="0" applyNumberFormat="1" applyFont="1" applyFill="1" applyBorder="1" applyAlignment="1" applyProtection="1">
      <alignment horizontal="left" vertical="center"/>
      <protection locked="0"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14" fontId="2" fillId="0" borderId="7" xfId="0" applyNumberFormat="1" applyFont="1" applyFill="1" applyBorder="1" applyAlignment="1" applyProtection="1">
      <alignment horizontal="center" vertical="center"/>
      <protection locked="0" hidden="1"/>
    </xf>
    <xf numFmtId="14" fontId="2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5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vertical="center"/>
      <protection locked="0" hidden="1"/>
    </xf>
    <xf numFmtId="0" fontId="2" fillId="0" borderId="4" xfId="0" applyFont="1" applyFill="1" applyBorder="1" applyAlignment="1" applyProtection="1">
      <alignment vertical="center"/>
      <protection locked="0" hidden="1"/>
    </xf>
    <xf numFmtId="0" fontId="2" fillId="0" borderId="8" xfId="0" applyFont="1" applyFill="1" applyBorder="1" applyAlignment="1" applyProtection="1">
      <alignment vertical="center"/>
      <protection locked="0" hidden="1"/>
    </xf>
    <xf numFmtId="0" fontId="7" fillId="0" borderId="7" xfId="0" applyNumberFormat="1" applyFont="1" applyBorder="1" applyAlignment="1" applyProtection="1">
      <alignment horizontal="center" vertical="center"/>
      <protection locked="0" hidden="1"/>
    </xf>
    <xf numFmtId="0" fontId="7" fillId="0" borderId="4" xfId="0" applyNumberFormat="1" applyFont="1" applyBorder="1" applyAlignment="1" applyProtection="1">
      <alignment horizontal="center" vertical="center"/>
      <protection locked="0" hidden="1"/>
    </xf>
    <xf numFmtId="0" fontId="7" fillId="0" borderId="8" xfId="0" applyNumberFormat="1" applyFont="1" applyBorder="1" applyAlignment="1" applyProtection="1">
      <alignment horizontal="center" vertical="center"/>
      <protection locked="0" hidden="1"/>
    </xf>
    <xf numFmtId="0" fontId="8" fillId="2" borderId="9" xfId="0" applyFont="1" applyFill="1" applyBorder="1" applyAlignment="1" applyProtection="1">
      <alignment vertical="top"/>
      <protection hidden="1"/>
    </xf>
    <xf numFmtId="0" fontId="8" fillId="2" borderId="14" xfId="0" applyFont="1" applyFill="1" applyBorder="1" applyAlignment="1" applyProtection="1">
      <alignment vertical="top"/>
      <protection hidden="1"/>
    </xf>
    <xf numFmtId="0" fontId="8" fillId="2" borderId="15" xfId="0" applyFont="1" applyFill="1" applyBorder="1" applyAlignment="1" applyProtection="1">
      <alignment vertical="top"/>
      <protection hidden="1"/>
    </xf>
    <xf numFmtId="0" fontId="6" fillId="0" borderId="5" xfId="0" applyFont="1" applyFill="1" applyBorder="1" applyAlignment="1" applyProtection="1">
      <protection locked="0" hidden="1"/>
    </xf>
    <xf numFmtId="0" fontId="6" fillId="0" borderId="0" xfId="0" applyFont="1" applyAlignment="1" applyProtection="1">
      <protection locked="0" hidden="1"/>
    </xf>
    <xf numFmtId="0" fontId="6" fillId="0" borderId="6" xfId="0" applyFont="1" applyBorder="1" applyAlignment="1" applyProtection="1">
      <protection locked="0" hidden="1"/>
    </xf>
    <xf numFmtId="0" fontId="8" fillId="4" borderId="7" xfId="0" applyFont="1" applyFill="1" applyBorder="1" applyAlignment="1" applyProtection="1">
      <alignment horizontal="left" vertical="center"/>
      <protection hidden="1"/>
    </xf>
    <xf numFmtId="0" fontId="8" fillId="4" borderId="4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vertical="center" wrapText="1"/>
      <protection hidden="1"/>
    </xf>
    <xf numFmtId="0" fontId="7" fillId="2" borderId="5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7" fillId="2" borderId="6" xfId="0" applyFont="1" applyFill="1" applyBorder="1" applyAlignment="1" applyProtection="1">
      <alignment vertical="center" wrapText="1"/>
      <protection hidden="1"/>
    </xf>
    <xf numFmtId="0" fontId="7" fillId="2" borderId="7" xfId="0" applyFont="1" applyFill="1" applyBorder="1" applyAlignment="1" applyProtection="1">
      <alignment vertical="center" wrapText="1"/>
      <protection hidden="1"/>
    </xf>
    <xf numFmtId="0" fontId="7" fillId="2" borderId="4" xfId="0" applyFont="1" applyFill="1" applyBorder="1" applyAlignment="1" applyProtection="1">
      <alignment vertical="center" wrapText="1"/>
      <protection hidden="1"/>
    </xf>
    <xf numFmtId="0" fontId="7" fillId="2" borderId="8" xfId="0" applyFont="1" applyFill="1" applyBorder="1" applyAlignment="1" applyProtection="1">
      <alignment vertical="center" wrapText="1"/>
      <protection hidden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1" xfId="0" applyFont="1" applyFill="1" applyBorder="1" applyAlignment="1" applyProtection="1">
      <alignment vertical="top"/>
      <protection hidden="1"/>
    </xf>
    <xf numFmtId="0" fontId="8" fillId="2" borderId="2" xfId="0" applyFont="1" applyFill="1" applyBorder="1" applyAlignment="1" applyProtection="1">
      <alignment vertical="top"/>
      <protection hidden="1"/>
    </xf>
    <xf numFmtId="0" fontId="8" fillId="2" borderId="3" xfId="0" applyFont="1" applyFill="1" applyBorder="1" applyAlignment="1" applyProtection="1">
      <alignment vertical="top"/>
      <protection hidden="1"/>
    </xf>
    <xf numFmtId="168" fontId="1" fillId="0" borderId="7" xfId="0" applyNumberFormat="1" applyFont="1" applyBorder="1" applyAlignment="1" applyProtection="1">
      <alignment horizontal="center" vertical="center"/>
      <protection locked="0" hidden="1"/>
    </xf>
    <xf numFmtId="168" fontId="1" fillId="0" borderId="4" xfId="0" applyNumberFormat="1" applyFont="1" applyBorder="1" applyAlignment="1" applyProtection="1">
      <alignment horizontal="center" vertical="center"/>
      <protection locked="0" hidden="1"/>
    </xf>
    <xf numFmtId="168" fontId="1" fillId="0" borderId="8" xfId="0" applyNumberFormat="1" applyFont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left" vertical="center"/>
      <protection hidden="1"/>
    </xf>
    <xf numFmtId="0" fontId="8" fillId="4" borderId="2" xfId="0" applyFont="1" applyFill="1" applyBorder="1" applyAlignment="1" applyProtection="1">
      <alignment horizontal="left" vertical="center"/>
      <protection hidden="1"/>
    </xf>
    <xf numFmtId="0" fontId="8" fillId="4" borderId="3" xfId="0" applyFont="1" applyFill="1" applyBorder="1" applyAlignment="1" applyProtection="1">
      <alignment horizontal="left" vertical="center"/>
      <protection hidden="1"/>
    </xf>
    <xf numFmtId="0" fontId="13" fillId="2" borderId="1" xfId="0" applyFont="1" applyFill="1" applyBorder="1" applyAlignment="1" applyProtection="1">
      <alignment vertical="top"/>
      <protection hidden="1"/>
    </xf>
    <xf numFmtId="0" fontId="13" fillId="2" borderId="2" xfId="0" applyFont="1" applyFill="1" applyBorder="1" applyAlignment="1" applyProtection="1">
      <alignment vertical="top"/>
      <protection hidden="1"/>
    </xf>
    <xf numFmtId="0" fontId="13" fillId="2" borderId="3" xfId="0" applyFont="1" applyFill="1" applyBorder="1" applyAlignment="1" applyProtection="1">
      <alignment vertical="top"/>
      <protection hidden="1"/>
    </xf>
    <xf numFmtId="0" fontId="5" fillId="0" borderId="4" xfId="0" applyFont="1" applyBorder="1" applyAlignment="1" applyProtection="1">
      <alignment vertical="center"/>
      <protection locked="0" hidden="1"/>
    </xf>
    <xf numFmtId="0" fontId="2" fillId="0" borderId="4" xfId="0" applyFont="1" applyBorder="1" applyAlignment="1" applyProtection="1">
      <alignment vertical="center"/>
      <protection locked="0" hidden="1"/>
    </xf>
    <xf numFmtId="0" fontId="11" fillId="2" borderId="11" xfId="0" applyFont="1" applyFill="1" applyBorder="1" applyAlignment="1" applyProtection="1">
      <alignment horizontal="left" vertical="center"/>
      <protection hidden="1"/>
    </xf>
    <xf numFmtId="0" fontId="11" fillId="2" borderId="12" xfId="0" applyFont="1" applyFill="1" applyBorder="1" applyAlignment="1" applyProtection="1">
      <alignment horizontal="left" vertical="center"/>
      <protection hidden="1"/>
    </xf>
    <xf numFmtId="0" fontId="11" fillId="2" borderId="13" xfId="0" applyFont="1" applyFill="1" applyBorder="1" applyAlignment="1" applyProtection="1">
      <alignment horizontal="left" vertical="center"/>
      <protection hidden="1"/>
    </xf>
    <xf numFmtId="0" fontId="13" fillId="2" borderId="1" xfId="0" applyFont="1" applyFill="1" applyBorder="1" applyAlignment="1" applyProtection="1">
      <alignment vertical="center"/>
      <protection hidden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8" xfId="0" applyFont="1" applyBorder="1" applyAlignment="1" applyProtection="1">
      <alignment vertical="center"/>
      <protection locked="0" hidden="1"/>
    </xf>
    <xf numFmtId="0" fontId="0" fillId="0" borderId="4" xfId="0" applyBorder="1" applyAlignment="1" applyProtection="1">
      <alignment vertical="center"/>
      <protection locked="0" hidden="1"/>
    </xf>
    <xf numFmtId="0" fontId="6" fillId="0" borderId="7" xfId="0" applyFont="1" applyFill="1" applyBorder="1" applyAlignment="1" applyProtection="1">
      <alignment vertical="center"/>
      <protection locked="0" hidden="1"/>
    </xf>
    <xf numFmtId="0" fontId="6" fillId="0" borderId="4" xfId="0" applyFont="1" applyBorder="1" applyAlignment="1" applyProtection="1">
      <alignment vertical="center"/>
      <protection locked="0" hidden="1"/>
    </xf>
    <xf numFmtId="0" fontId="6" fillId="0" borderId="8" xfId="0" applyFont="1" applyBorder="1" applyAlignment="1" applyProtection="1">
      <alignment vertical="center"/>
      <protection locked="0" hidden="1"/>
    </xf>
    <xf numFmtId="0" fontId="8" fillId="2" borderId="1" xfId="0" quotePrefix="1" applyFont="1" applyFill="1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locked="0" hidden="1"/>
    </xf>
    <xf numFmtId="0" fontId="0" fillId="0" borderId="29" xfId="0" applyBorder="1" applyAlignment="1" applyProtection="1">
      <alignment vertical="center"/>
      <protection locked="0"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2" fontId="2" fillId="2" borderId="11" xfId="0" applyNumberFormat="1" applyFont="1" applyFill="1" applyBorder="1" applyAlignment="1" applyProtection="1">
      <alignment horizontal="center" vertical="center"/>
      <protection hidden="1"/>
    </xf>
    <xf numFmtId="2" fontId="2" fillId="2" borderId="12" xfId="0" applyNumberFormat="1" applyFont="1" applyFill="1" applyBorder="1" applyAlignment="1" applyProtection="1">
      <alignment horizontal="center" vertical="center"/>
      <protection hidden="1"/>
    </xf>
    <xf numFmtId="2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2" fontId="11" fillId="2" borderId="9" xfId="0" applyNumberFormat="1" applyFont="1" applyFill="1" applyBorder="1" applyAlignment="1" applyProtection="1">
      <alignment horizontal="left" vertical="center"/>
      <protection hidden="1"/>
    </xf>
    <xf numFmtId="2" fontId="11" fillId="2" borderId="14" xfId="0" applyNumberFormat="1" applyFont="1" applyFill="1" applyBorder="1" applyAlignment="1" applyProtection="1">
      <alignment horizontal="left" vertical="center"/>
      <protection hidden="1"/>
    </xf>
    <xf numFmtId="2" fontId="11" fillId="2" borderId="15" xfId="0" applyNumberFormat="1" applyFont="1" applyFill="1" applyBorder="1" applyAlignment="1" applyProtection="1">
      <alignment horizontal="left" vertical="center"/>
      <protection hidden="1"/>
    </xf>
    <xf numFmtId="2" fontId="5" fillId="2" borderId="16" xfId="3" applyNumberFormat="1" applyFont="1" applyFill="1" applyBorder="1" applyAlignment="1" applyProtection="1">
      <alignment vertical="center"/>
      <protection hidden="1"/>
    </xf>
    <xf numFmtId="2" fontId="5" fillId="2" borderId="17" xfId="3" applyNumberFormat="1" applyFont="1" applyFill="1" applyBorder="1" applyAlignment="1" applyProtection="1">
      <alignment vertical="center"/>
      <protection hidden="1"/>
    </xf>
    <xf numFmtId="2" fontId="5" fillId="2" borderId="27" xfId="3" applyNumberFormat="1" applyFont="1" applyFill="1" applyBorder="1" applyAlignment="1" applyProtection="1">
      <alignment vertical="center"/>
      <protection hidden="1"/>
    </xf>
    <xf numFmtId="2" fontId="2" fillId="2" borderId="9" xfId="3" applyNumberFormat="1" applyFont="1" applyFill="1" applyBorder="1" applyAlignment="1" applyProtection="1">
      <alignment vertical="center"/>
      <protection hidden="1"/>
    </xf>
    <xf numFmtId="2" fontId="2" fillId="2" borderId="14" xfId="3" applyNumberFormat="1" applyFont="1" applyFill="1" applyBorder="1" applyAlignment="1" applyProtection="1">
      <alignment vertical="center"/>
      <protection hidden="1"/>
    </xf>
    <xf numFmtId="2" fontId="2" fillId="2" borderId="34" xfId="3" applyNumberFormat="1" applyFont="1" applyFill="1" applyBorder="1" applyAlignment="1" applyProtection="1">
      <alignment vertical="center"/>
      <protection hidden="1"/>
    </xf>
    <xf numFmtId="2" fontId="2" fillId="3" borderId="16" xfId="0" applyNumberFormat="1" applyFont="1" applyFill="1" applyBorder="1" applyAlignment="1" applyProtection="1">
      <alignment horizontal="center" vertical="center"/>
      <protection locked="0" hidden="1"/>
    </xf>
    <xf numFmtId="2" fontId="2" fillId="3" borderId="17" xfId="0" applyNumberFormat="1" applyFont="1" applyFill="1" applyBorder="1" applyAlignment="1" applyProtection="1">
      <alignment horizontal="center" vertical="center"/>
      <protection locked="0" hidden="1"/>
    </xf>
    <xf numFmtId="2" fontId="2" fillId="3" borderId="27" xfId="0" applyNumberFormat="1" applyFont="1" applyFill="1" applyBorder="1" applyAlignment="1" applyProtection="1">
      <alignment horizontal="center" vertical="center"/>
      <protection locked="0"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6" xfId="0" applyFont="1" applyFill="1" applyBorder="1" applyAlignment="1" applyProtection="1">
      <alignment horizontal="center" wrapText="1"/>
      <protection hidden="1"/>
    </xf>
    <xf numFmtId="0" fontId="9" fillId="2" borderId="5" xfId="0" applyFont="1" applyFill="1" applyBorder="1" applyAlignment="1" applyProtection="1">
      <alignment horizontal="center" wrapText="1"/>
      <protection hidden="1"/>
    </xf>
    <xf numFmtId="0" fontId="9" fillId="2" borderId="25" xfId="0" applyFont="1" applyFill="1" applyBorder="1" applyAlignment="1" applyProtection="1">
      <alignment horizontal="center" wrapText="1"/>
      <protection hidden="1"/>
    </xf>
    <xf numFmtId="0" fontId="9" fillId="2" borderId="26" xfId="0" applyFont="1" applyFill="1" applyBorder="1" applyAlignment="1" applyProtection="1">
      <alignment horizontal="center" wrapText="1"/>
      <protection hidden="1"/>
    </xf>
    <xf numFmtId="0" fontId="9" fillId="2" borderId="38" xfId="0" applyFont="1" applyFill="1" applyBorder="1" applyAlignment="1" applyProtection="1">
      <alignment horizontal="center" wrapText="1"/>
      <protection hidden="1"/>
    </xf>
    <xf numFmtId="2" fontId="2" fillId="2" borderId="16" xfId="0" applyNumberFormat="1" applyFont="1" applyFill="1" applyBorder="1" applyAlignment="1" applyProtection="1">
      <alignment horizontal="center" vertical="center"/>
      <protection hidden="1"/>
    </xf>
    <xf numFmtId="2" fontId="2" fillId="2" borderId="17" xfId="0" applyNumberFormat="1" applyFont="1" applyFill="1" applyBorder="1" applyAlignment="1" applyProtection="1">
      <alignment horizontal="center" vertical="center"/>
      <protection hidden="1"/>
    </xf>
    <xf numFmtId="2" fontId="2" fillId="2" borderId="27" xfId="0" applyNumberFormat="1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left" vertical="center"/>
      <protection hidden="1"/>
    </xf>
    <xf numFmtId="0" fontId="2" fillId="2" borderId="32" xfId="0" applyFont="1" applyFill="1" applyBorder="1" applyAlignment="1" applyProtection="1">
      <alignment horizontal="left" vertical="center"/>
      <protection hidden="1"/>
    </xf>
    <xf numFmtId="0" fontId="2" fillId="2" borderId="33" xfId="0" applyFont="1" applyFill="1" applyBorder="1" applyAlignment="1" applyProtection="1">
      <alignment horizontal="left" vertical="center"/>
      <protection hidden="1"/>
    </xf>
    <xf numFmtId="0" fontId="5" fillId="2" borderId="9" xfId="0" applyFont="1" applyFill="1" applyBorder="1" applyAlignment="1" applyProtection="1">
      <alignment horizontal="right" vertical="center"/>
      <protection hidden="1"/>
    </xf>
    <xf numFmtId="0" fontId="5" fillId="2" borderId="14" xfId="0" applyFont="1" applyFill="1" applyBorder="1" applyAlignment="1" applyProtection="1">
      <alignment horizontal="right" vertical="center"/>
      <protection hidden="1"/>
    </xf>
    <xf numFmtId="0" fontId="5" fillId="2" borderId="15" xfId="0" applyFont="1" applyFill="1" applyBorder="1" applyAlignment="1" applyProtection="1">
      <alignment horizontal="right" vertical="center"/>
      <protection hidden="1"/>
    </xf>
    <xf numFmtId="165" fontId="6" fillId="2" borderId="19" xfId="3" applyFont="1" applyFill="1" applyBorder="1" applyAlignment="1" applyProtection="1">
      <alignment horizontal="center" vertical="center"/>
      <protection hidden="1"/>
    </xf>
    <xf numFmtId="165" fontId="6" fillId="2" borderId="20" xfId="3" applyFont="1" applyFill="1" applyBorder="1" applyAlignment="1" applyProtection="1">
      <alignment horizontal="center" vertical="center"/>
      <protection hidden="1"/>
    </xf>
    <xf numFmtId="165" fontId="6" fillId="2" borderId="21" xfId="3" applyFont="1" applyFill="1" applyBorder="1" applyAlignment="1" applyProtection="1">
      <alignment horizontal="center" vertical="center"/>
      <protection hidden="1"/>
    </xf>
    <xf numFmtId="165" fontId="6" fillId="2" borderId="22" xfId="3" applyFont="1" applyFill="1" applyBorder="1" applyAlignment="1" applyProtection="1">
      <alignment horizontal="center" vertical="center"/>
      <protection hidden="1"/>
    </xf>
    <xf numFmtId="165" fontId="6" fillId="2" borderId="23" xfId="3" applyFont="1" applyFill="1" applyBorder="1" applyAlignment="1" applyProtection="1">
      <alignment horizontal="center" vertical="center"/>
      <protection hidden="1"/>
    </xf>
    <xf numFmtId="165" fontId="6" fillId="2" borderId="24" xfId="3" applyFont="1" applyFill="1" applyBorder="1" applyAlignment="1" applyProtection="1">
      <alignment horizontal="center" vertical="center"/>
      <protection hidden="1"/>
    </xf>
    <xf numFmtId="0" fontId="2" fillId="2" borderId="25" xfId="1" applyFont="1" applyFill="1" applyBorder="1" applyAlignment="1" applyProtection="1">
      <alignment vertical="center" wrapText="1"/>
      <protection hidden="1"/>
    </xf>
    <xf numFmtId="0" fontId="2" fillId="2" borderId="26" xfId="1" applyFont="1" applyFill="1" applyBorder="1" applyAlignment="1" applyProtection="1">
      <alignment vertical="center"/>
      <protection hidden="1"/>
    </xf>
    <xf numFmtId="0" fontId="9" fillId="2" borderId="31" xfId="0" applyFont="1" applyFill="1" applyBorder="1" applyAlignment="1" applyProtection="1">
      <alignment horizontal="center" wrapText="1"/>
      <protection hidden="1"/>
    </xf>
    <xf numFmtId="0" fontId="9" fillId="2" borderId="32" xfId="0" applyFont="1" applyFill="1" applyBorder="1" applyAlignment="1" applyProtection="1">
      <alignment horizontal="center" wrapText="1"/>
      <protection hidden="1"/>
    </xf>
    <xf numFmtId="0" fontId="9" fillId="2" borderId="33" xfId="0" applyFont="1" applyFill="1" applyBorder="1" applyAlignment="1" applyProtection="1">
      <alignment horizontal="center" wrapText="1"/>
      <protection hidden="1"/>
    </xf>
    <xf numFmtId="2" fontId="5" fillId="2" borderId="11" xfId="3" applyNumberFormat="1" applyFont="1" applyFill="1" applyBorder="1" applyAlignment="1" applyProtection="1">
      <alignment vertical="center"/>
      <protection hidden="1"/>
    </xf>
    <xf numFmtId="2" fontId="5" fillId="2" borderId="12" xfId="3" applyNumberFormat="1" applyFont="1" applyFill="1" applyBorder="1" applyAlignment="1" applyProtection="1">
      <alignment vertical="center"/>
      <protection hidden="1"/>
    </xf>
    <xf numFmtId="2" fontId="5" fillId="2" borderId="13" xfId="3" applyNumberFormat="1" applyFont="1" applyFill="1" applyBorder="1" applyAlignment="1" applyProtection="1">
      <alignment vertical="center"/>
      <protection hidden="1"/>
    </xf>
    <xf numFmtId="0" fontId="5" fillId="2" borderId="37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38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2" fontId="16" fillId="2" borderId="11" xfId="3" applyNumberFormat="1" applyFont="1" applyFill="1" applyBorder="1" applyAlignment="1" applyProtection="1">
      <alignment vertical="center"/>
      <protection hidden="1"/>
    </xf>
    <xf numFmtId="2" fontId="16" fillId="2" borderId="12" xfId="3" applyNumberFormat="1" applyFont="1" applyFill="1" applyBorder="1" applyAlignment="1" applyProtection="1">
      <alignment vertical="center"/>
      <protection hidden="1"/>
    </xf>
    <xf numFmtId="2" fontId="16" fillId="2" borderId="13" xfId="3" applyNumberFormat="1" applyFont="1" applyFill="1" applyBorder="1" applyAlignment="1" applyProtection="1">
      <alignment vertical="center"/>
      <protection hidden="1"/>
    </xf>
    <xf numFmtId="2" fontId="2" fillId="2" borderId="9" xfId="0" applyNumberFormat="1" applyFont="1" applyFill="1" applyBorder="1" applyAlignment="1" applyProtection="1">
      <alignment horizontal="center" vertical="center"/>
      <protection hidden="1"/>
    </xf>
    <xf numFmtId="2" fontId="2" fillId="2" borderId="14" xfId="0" applyNumberFormat="1" applyFont="1" applyFill="1" applyBorder="1" applyAlignment="1" applyProtection="1">
      <alignment horizontal="center" vertical="center"/>
      <protection hidden="1"/>
    </xf>
    <xf numFmtId="2" fontId="2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2" fontId="5" fillId="2" borderId="9" xfId="3" applyNumberFormat="1" applyFont="1" applyFill="1" applyBorder="1" applyAlignment="1" applyProtection="1">
      <alignment vertical="center"/>
      <protection hidden="1"/>
    </xf>
    <xf numFmtId="2" fontId="5" fillId="2" borderId="14" xfId="3" applyNumberFormat="1" applyFont="1" applyFill="1" applyBorder="1" applyAlignment="1" applyProtection="1">
      <alignment vertical="center"/>
      <protection hidden="1"/>
    </xf>
    <xf numFmtId="2" fontId="5" fillId="2" borderId="15" xfId="3" applyNumberFormat="1" applyFont="1" applyFill="1" applyBorder="1" applyAlignment="1" applyProtection="1">
      <alignment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 hidden="1"/>
    </xf>
    <xf numFmtId="0" fontId="2" fillId="3" borderId="17" xfId="0" applyFont="1" applyFill="1" applyBorder="1" applyAlignment="1" applyProtection="1">
      <alignment horizontal="center" vertical="center"/>
      <protection locked="0" hidden="1"/>
    </xf>
    <xf numFmtId="0" fontId="2" fillId="3" borderId="27" xfId="0" applyFont="1" applyFill="1" applyBorder="1" applyAlignment="1" applyProtection="1">
      <alignment horizontal="center" vertical="center"/>
      <protection locked="0" hidden="1"/>
    </xf>
    <xf numFmtId="0" fontId="2" fillId="2" borderId="16" xfId="0" applyFont="1" applyFill="1" applyBorder="1" applyAlignment="1" applyProtection="1">
      <protection hidden="1"/>
    </xf>
    <xf numFmtId="0" fontId="2" fillId="2" borderId="17" xfId="0" applyFont="1" applyFill="1" applyBorder="1" applyAlignment="1" applyProtection="1">
      <protection hidden="1"/>
    </xf>
    <xf numFmtId="0" fontId="2" fillId="2" borderId="27" xfId="0" applyFont="1" applyFill="1" applyBorder="1" applyAlignment="1" applyProtection="1">
      <protection hidden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2" borderId="7" xfId="0" applyFont="1" applyFill="1" applyBorder="1" applyAlignment="1" applyProtection="1">
      <alignment horizontal="right"/>
    </xf>
    <xf numFmtId="0" fontId="8" fillId="2" borderId="4" xfId="0" applyFont="1" applyFill="1" applyBorder="1" applyAlignment="1" applyProtection="1">
      <alignment horizontal="right"/>
    </xf>
    <xf numFmtId="0" fontId="8" fillId="2" borderId="8" xfId="0" applyFont="1" applyFill="1" applyBorder="1" applyAlignment="1" applyProtection="1">
      <alignment horizontal="right"/>
    </xf>
    <xf numFmtId="0" fontId="2" fillId="0" borderId="14" xfId="0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1" xfId="0" applyFont="1" applyFill="1" applyBorder="1" applyAlignment="1" applyProtection="1">
      <alignment horizontal="right"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13" fillId="2" borderId="41" xfId="0" applyFont="1" applyFill="1" applyBorder="1" applyAlignment="1" applyProtection="1">
      <alignment horizontal="right" vertical="center"/>
      <protection hidden="1"/>
    </xf>
    <xf numFmtId="167" fontId="1" fillId="0" borderId="9" xfId="0" applyNumberFormat="1" applyFont="1" applyFill="1" applyBorder="1" applyAlignment="1" applyProtection="1">
      <alignment horizontal="center" vertical="center"/>
      <protection locked="0" hidden="1"/>
    </xf>
    <xf numFmtId="167" fontId="1" fillId="0" borderId="14" xfId="0" applyNumberFormat="1" applyFont="1" applyFill="1" applyBorder="1" applyAlignment="1" applyProtection="1">
      <alignment horizontal="center" vertical="center"/>
      <protection locked="0" hidden="1"/>
    </xf>
    <xf numFmtId="167" fontId="1" fillId="0" borderId="15" xfId="0" applyNumberFormat="1" applyFont="1" applyFill="1" applyBorder="1" applyAlignment="1" applyProtection="1">
      <alignment horizontal="center" vertical="center"/>
      <protection locked="0" hidden="1"/>
    </xf>
    <xf numFmtId="167" fontId="0" fillId="2" borderId="2" xfId="0" applyNumberForma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8" fillId="2" borderId="41" xfId="0" applyFont="1" applyFill="1" applyBorder="1" applyAlignment="1" applyProtection="1">
      <alignment horizontal="left" vertical="center"/>
      <protection hidden="1"/>
    </xf>
    <xf numFmtId="0" fontId="8" fillId="2" borderId="44" xfId="0" applyFont="1" applyFill="1" applyBorder="1" applyAlignment="1" applyProtection="1">
      <alignment horizontal="left" vertical="center"/>
      <protection hidden="1"/>
    </xf>
    <xf numFmtId="2" fontId="2" fillId="3" borderId="9" xfId="0" applyNumberFormat="1" applyFont="1" applyFill="1" applyBorder="1" applyAlignment="1" applyProtection="1">
      <alignment horizontal="center" vertical="center"/>
      <protection locked="0" hidden="1"/>
    </xf>
    <xf numFmtId="2" fontId="2" fillId="3" borderId="14" xfId="0" applyNumberFormat="1" applyFont="1" applyFill="1" applyBorder="1" applyAlignment="1" applyProtection="1">
      <alignment horizontal="center" vertical="center"/>
      <protection locked="0" hidden="1"/>
    </xf>
    <xf numFmtId="2" fontId="2" fillId="3" borderId="15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6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44" fontId="2" fillId="2" borderId="0" xfId="0" applyNumberFormat="1" applyFont="1" applyFill="1" applyBorder="1" applyAlignment="1" applyProtection="1">
      <alignment horizontal="left" vertical="center"/>
      <protection hidden="1"/>
    </xf>
    <xf numFmtId="44" fontId="2" fillId="2" borderId="23" xfId="0" applyNumberFormat="1" applyFont="1" applyFill="1" applyBorder="1" applyAlignment="1" applyProtection="1">
      <alignment horizontal="left" vertical="center"/>
      <protection hidden="1"/>
    </xf>
    <xf numFmtId="0" fontId="2" fillId="2" borderId="23" xfId="0" applyNumberFormat="1" applyFont="1" applyFill="1" applyBorder="1" applyAlignment="1" applyProtection="1">
      <alignment horizontal="left" vertical="center"/>
      <protection hidden="1"/>
    </xf>
    <xf numFmtId="175" fontId="2" fillId="0" borderId="7" xfId="0" applyNumberFormat="1" applyFont="1" applyFill="1" applyBorder="1" applyAlignment="1" applyProtection="1">
      <alignment horizontal="center" vertical="center"/>
      <protection locked="0" hidden="1"/>
    </xf>
    <xf numFmtId="17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75" fontId="2" fillId="0" borderId="8" xfId="0" applyNumberFormat="1" applyFont="1" applyFill="1" applyBorder="1" applyAlignment="1" applyProtection="1">
      <alignment horizontal="center" vertical="center"/>
      <protection locked="0"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1" fontId="2" fillId="11" borderId="7" xfId="0" applyNumberFormat="1" applyFont="1" applyFill="1" applyBorder="1" applyAlignment="1" applyProtection="1">
      <alignment horizontal="center" vertical="center"/>
      <protection hidden="1"/>
    </xf>
    <xf numFmtId="1" fontId="2" fillId="11" borderId="4" xfId="0" applyNumberFormat="1" applyFont="1" applyFill="1" applyBorder="1" applyAlignment="1" applyProtection="1">
      <alignment horizontal="center" vertical="center"/>
      <protection hidden="1"/>
    </xf>
    <xf numFmtId="1" fontId="2" fillId="11" borderId="8" xfId="0" applyNumberFormat="1" applyFont="1" applyFill="1" applyBorder="1" applyAlignment="1" applyProtection="1">
      <alignment horizontal="center" vertical="center"/>
      <protection hidden="1"/>
    </xf>
    <xf numFmtId="165" fontId="2" fillId="2" borderId="0" xfId="3" applyFont="1" applyFill="1" applyBorder="1" applyAlignment="1" applyProtection="1">
      <alignment horizontal="left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NumberFormat="1" applyFont="1" applyFill="1" applyBorder="1" applyAlignment="1" applyProtection="1">
      <alignment horizontal="center" vertical="center"/>
      <protection hidden="1"/>
    </xf>
    <xf numFmtId="0" fontId="37" fillId="0" borderId="5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46" fontId="42" fillId="2" borderId="1" xfId="0" applyNumberFormat="1" applyFont="1" applyFill="1" applyBorder="1" applyAlignment="1" applyProtection="1">
      <alignment vertical="top"/>
      <protection hidden="1"/>
    </xf>
    <xf numFmtId="0" fontId="42" fillId="2" borderId="2" xfId="0" applyNumberFormat="1" applyFont="1" applyFill="1" applyBorder="1" applyAlignment="1" applyProtection="1">
      <alignment vertical="top"/>
      <protection hidden="1"/>
    </xf>
    <xf numFmtId="0" fontId="42" fillId="2" borderId="3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horizontal="center" vertical="top"/>
      <protection hidden="1"/>
    </xf>
    <xf numFmtId="0" fontId="8" fillId="2" borderId="2" xfId="0" applyNumberFormat="1" applyFont="1" applyFill="1" applyBorder="1" applyAlignment="1" applyProtection="1">
      <alignment horizontal="center" vertical="top"/>
      <protection hidden="1"/>
    </xf>
    <xf numFmtId="0" fontId="8" fillId="2" borderId="3" xfId="0" applyNumberFormat="1" applyFont="1" applyFill="1" applyBorder="1" applyAlignment="1" applyProtection="1">
      <alignment horizontal="center" vertical="top"/>
      <protection hidden="1"/>
    </xf>
    <xf numFmtId="0" fontId="8" fillId="2" borderId="1" xfId="0" applyNumberFormat="1" applyFont="1" applyFill="1" applyBorder="1" applyAlignment="1" applyProtection="1">
      <alignment vertical="top"/>
      <protection hidden="1"/>
    </xf>
    <xf numFmtId="0" fontId="8" fillId="2" borderId="2" xfId="0" applyNumberFormat="1" applyFont="1" applyFill="1" applyBorder="1" applyAlignment="1" applyProtection="1">
      <alignment vertical="top"/>
      <protection hidden="1"/>
    </xf>
    <xf numFmtId="0" fontId="8" fillId="2" borderId="3" xfId="0" applyNumberFormat="1" applyFont="1" applyFill="1" applyBorder="1" applyAlignment="1" applyProtection="1">
      <alignment vertical="top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vertical="center"/>
      <protection locked="0" hidden="1"/>
    </xf>
    <xf numFmtId="0" fontId="2" fillId="0" borderId="4" xfId="0" applyNumberFormat="1" applyFont="1" applyFill="1" applyBorder="1" applyAlignment="1" applyProtection="1">
      <alignment vertical="center"/>
      <protection locked="0" hidden="1"/>
    </xf>
    <xf numFmtId="0" fontId="2" fillId="0" borderId="8" xfId="0" applyNumberFormat="1" applyFont="1" applyFill="1" applyBorder="1" applyAlignment="1" applyProtection="1">
      <alignment vertical="center"/>
      <protection locked="0" hidden="1"/>
    </xf>
    <xf numFmtId="0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NumberFormat="1" applyFont="1" applyFill="1" applyBorder="1" applyAlignment="1" applyProtection="1">
      <alignment horizontal="center" vertical="center"/>
      <protection locked="0" hidden="1"/>
    </xf>
    <xf numFmtId="0" fontId="7" fillId="2" borderId="1" xfId="0" applyFont="1" applyFill="1" applyBorder="1" applyAlignment="1" applyProtection="1">
      <alignment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1" fillId="5" borderId="7" xfId="0" applyFont="1" applyFill="1" applyBorder="1" applyAlignment="1" applyProtection="1">
      <alignment vertical="center" wrapText="1"/>
      <protection hidden="1"/>
    </xf>
    <xf numFmtId="0" fontId="1" fillId="5" borderId="4" xfId="0" applyFont="1" applyFill="1" applyBorder="1" applyAlignment="1" applyProtection="1">
      <alignment vertical="center" wrapText="1"/>
      <protection hidden="1"/>
    </xf>
    <xf numFmtId="0" fontId="1" fillId="5" borderId="8" xfId="0" applyFont="1" applyFill="1" applyBorder="1" applyAlignment="1" applyProtection="1">
      <alignment vertical="center" wrapText="1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vertical="center"/>
      <protection hidden="1"/>
    </xf>
    <xf numFmtId="0" fontId="11" fillId="2" borderId="8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5" fillId="2" borderId="0" xfId="0" applyFont="1" applyFill="1" applyBorder="1" applyAlignment="1" applyProtection="1">
      <alignment horizontal="left" wrapText="1"/>
      <protection hidden="1"/>
    </xf>
    <xf numFmtId="0" fontId="52" fillId="2" borderId="0" xfId="0" applyFont="1" applyFill="1" applyBorder="1" applyAlignment="1" applyProtection="1">
      <alignment horizontal="left" wrapText="1"/>
      <protection hidden="1"/>
    </xf>
    <xf numFmtId="0" fontId="2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5" fillId="0" borderId="7" xfId="0" applyNumberFormat="1" applyFont="1" applyFill="1" applyBorder="1" applyAlignment="1" applyProtection="1">
      <alignment vertical="center"/>
      <protection locked="0" hidden="1"/>
    </xf>
    <xf numFmtId="169" fontId="10" fillId="2" borderId="7" xfId="1" applyNumberFormat="1" applyFont="1" applyFill="1" applyBorder="1" applyAlignment="1" applyProtection="1">
      <alignment horizontal="center" vertical="center"/>
      <protection hidden="1"/>
    </xf>
    <xf numFmtId="169" fontId="10" fillId="2" borderId="4" xfId="1" applyNumberFormat="1" applyFont="1" applyFill="1" applyBorder="1" applyAlignment="1" applyProtection="1">
      <alignment horizontal="center" vertical="center"/>
      <protection hidden="1"/>
    </xf>
    <xf numFmtId="169" fontId="10" fillId="2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2" borderId="3" xfId="0" applyNumberFormat="1" applyFont="1" applyFill="1" applyBorder="1" applyAlignment="1" applyProtection="1">
      <alignment horizontal="center" vertical="center"/>
      <protection hidden="1"/>
    </xf>
    <xf numFmtId="166" fontId="2" fillId="0" borderId="7" xfId="0" applyNumberFormat="1" applyFont="1" applyFill="1" applyBorder="1" applyAlignment="1" applyProtection="1">
      <alignment horizontal="right" vertical="center"/>
      <protection locked="0" hidden="1"/>
    </xf>
    <xf numFmtId="166" fontId="2" fillId="0" borderId="4" xfId="0" applyNumberFormat="1" applyFont="1" applyFill="1" applyBorder="1" applyAlignment="1" applyProtection="1">
      <alignment horizontal="right" vertical="center"/>
      <protection locked="0" hidden="1"/>
    </xf>
    <xf numFmtId="166" fontId="2" fillId="0" borderId="8" xfId="0" applyNumberFormat="1" applyFont="1" applyFill="1" applyBorder="1" applyAlignment="1" applyProtection="1">
      <alignment horizontal="right" vertical="center"/>
      <protection locked="0" hidden="1"/>
    </xf>
    <xf numFmtId="0" fontId="2" fillId="0" borderId="7" xfId="0" applyNumberFormat="1" applyFont="1" applyFill="1" applyBorder="1" applyAlignment="1" applyProtection="1">
      <alignment horizontal="left" vertical="center"/>
      <protection locked="0" hidden="1"/>
    </xf>
    <xf numFmtId="0" fontId="2" fillId="0" borderId="4" xfId="0" applyNumberFormat="1" applyFont="1" applyFill="1" applyBorder="1" applyAlignment="1" applyProtection="1">
      <alignment horizontal="left" vertical="center"/>
      <protection locked="0" hidden="1"/>
    </xf>
    <xf numFmtId="0" fontId="2" fillId="0" borderId="8" xfId="0" applyNumberFormat="1" applyFont="1" applyFill="1" applyBorder="1" applyAlignment="1" applyProtection="1">
      <alignment horizontal="left" vertical="center"/>
      <protection locked="0" hidden="1"/>
    </xf>
    <xf numFmtId="2" fontId="2" fillId="2" borderId="7" xfId="0" applyNumberFormat="1" applyFont="1" applyFill="1" applyBorder="1" applyAlignment="1" applyProtection="1">
      <alignment vertical="center"/>
      <protection hidden="1"/>
    </xf>
    <xf numFmtId="2" fontId="2" fillId="2" borderId="4" xfId="0" applyNumberFormat="1" applyFont="1" applyFill="1" applyBorder="1" applyAlignment="1" applyProtection="1">
      <alignment vertical="center"/>
      <protection hidden="1"/>
    </xf>
    <xf numFmtId="2" fontId="2" fillId="2" borderId="8" xfId="0" applyNumberFormat="1" applyFont="1" applyFill="1" applyBorder="1" applyAlignment="1" applyProtection="1">
      <alignment vertical="center"/>
      <protection hidden="1"/>
    </xf>
    <xf numFmtId="0" fontId="8" fillId="2" borderId="1" xfId="0" applyNumberFormat="1" applyFont="1" applyFill="1" applyBorder="1" applyAlignment="1" applyProtection="1">
      <alignment horizontal="left" vertical="top"/>
      <protection hidden="1"/>
    </xf>
    <xf numFmtId="0" fontId="8" fillId="2" borderId="2" xfId="0" applyNumberFormat="1" applyFont="1" applyFill="1" applyBorder="1" applyAlignment="1" applyProtection="1">
      <alignment horizontal="left" vertical="top"/>
      <protection hidden="1"/>
    </xf>
    <xf numFmtId="0" fontId="8" fillId="2" borderId="3" xfId="0" applyNumberFormat="1" applyFont="1" applyFill="1" applyBorder="1" applyAlignment="1" applyProtection="1">
      <alignment horizontal="left" vertical="top"/>
      <protection hidden="1"/>
    </xf>
    <xf numFmtId="0" fontId="13" fillId="2" borderId="1" xfId="0" applyFont="1" applyFill="1" applyBorder="1" applyAlignment="1" applyProtection="1">
      <alignment horizontal="right" vertical="center"/>
      <protection hidden="1"/>
    </xf>
    <xf numFmtId="0" fontId="13" fillId="2" borderId="2" xfId="0" applyFont="1" applyFill="1" applyBorder="1" applyAlignment="1" applyProtection="1">
      <alignment horizontal="right" vertical="center"/>
      <protection hidden="1"/>
    </xf>
    <xf numFmtId="0" fontId="13" fillId="2" borderId="3" xfId="0" applyFont="1" applyFill="1" applyBorder="1" applyAlignment="1" applyProtection="1">
      <alignment horizontal="right" vertical="center"/>
      <protection hidden="1"/>
    </xf>
    <xf numFmtId="165" fontId="2" fillId="0" borderId="7" xfId="3" applyFont="1" applyFill="1" applyBorder="1" applyAlignment="1" applyProtection="1">
      <alignment horizontal="right" vertical="center"/>
      <protection locked="0" hidden="1"/>
    </xf>
    <xf numFmtId="165" fontId="2" fillId="0" borderId="4" xfId="3" applyFont="1" applyFill="1" applyBorder="1" applyAlignment="1" applyProtection="1">
      <alignment horizontal="right" vertical="center"/>
      <protection locked="0" hidden="1"/>
    </xf>
    <xf numFmtId="165" fontId="2" fillId="0" borderId="8" xfId="3" applyFont="1" applyFill="1" applyBorder="1" applyAlignment="1" applyProtection="1">
      <alignment horizontal="right" vertical="center"/>
      <protection locked="0" hidden="1"/>
    </xf>
    <xf numFmtId="2" fontId="2" fillId="3" borderId="7" xfId="0" applyNumberFormat="1" applyFont="1" applyFill="1" applyBorder="1" applyAlignment="1" applyProtection="1">
      <alignment horizontal="right" vertical="center"/>
      <protection locked="0" hidden="1"/>
    </xf>
    <xf numFmtId="2" fontId="2" fillId="3" borderId="4" xfId="0" applyNumberFormat="1" applyFont="1" applyFill="1" applyBorder="1" applyAlignment="1" applyProtection="1">
      <alignment horizontal="right" vertical="center"/>
      <protection locked="0" hidden="1"/>
    </xf>
    <xf numFmtId="2" fontId="2" fillId="3" borderId="8" xfId="0" applyNumberFormat="1" applyFont="1" applyFill="1" applyBorder="1" applyAlignment="1" applyProtection="1">
      <alignment horizontal="right" vertical="center"/>
      <protection locked="0" hidden="1"/>
    </xf>
    <xf numFmtId="0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2" borderId="2" xfId="0" applyNumberFormat="1" applyFont="1" applyFill="1" applyBorder="1" applyAlignment="1" applyProtection="1">
      <alignment horizontal="center" vertical="center"/>
      <protection hidden="1"/>
    </xf>
    <xf numFmtId="0" fontId="11" fillId="2" borderId="3" xfId="0" applyNumberFormat="1" applyFont="1" applyFill="1" applyBorder="1" applyAlignment="1" applyProtection="1">
      <alignment horizontal="center" vertical="center"/>
      <protection hidden="1"/>
    </xf>
    <xf numFmtId="2" fontId="0" fillId="2" borderId="14" xfId="0" applyNumberFormat="1" applyFill="1" applyBorder="1" applyAlignment="1" applyProtection="1">
      <alignment horizontal="right" vertical="center"/>
      <protection hidden="1"/>
    </xf>
    <xf numFmtId="2" fontId="0" fillId="2" borderId="15" xfId="0" applyNumberFormat="1" applyFill="1" applyBorder="1" applyAlignment="1" applyProtection="1">
      <alignment horizontal="right" vertical="center"/>
      <protection hidden="1"/>
    </xf>
    <xf numFmtId="2" fontId="3" fillId="2" borderId="2" xfId="0" applyNumberFormat="1" applyFont="1" applyFill="1" applyBorder="1" applyAlignment="1" applyProtection="1">
      <alignment horizontal="right" vertical="center"/>
      <protection hidden="1"/>
    </xf>
    <xf numFmtId="2" fontId="3" fillId="2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2" fillId="2" borderId="5" xfId="0" applyNumberFormat="1" applyFont="1" applyFill="1" applyBorder="1" applyAlignment="1" applyProtection="1">
      <alignment vertical="top" wrapText="1"/>
      <protection hidden="1"/>
    </xf>
    <xf numFmtId="0" fontId="2" fillId="2" borderId="0" xfId="0" applyNumberFormat="1" applyFont="1" applyFill="1" applyBorder="1" applyAlignment="1" applyProtection="1">
      <alignment vertical="top" wrapText="1"/>
      <protection hidden="1"/>
    </xf>
    <xf numFmtId="0" fontId="2" fillId="2" borderId="6" xfId="0" applyNumberFormat="1" applyFont="1" applyFill="1" applyBorder="1" applyAlignment="1" applyProtection="1">
      <alignment vertical="top" wrapText="1"/>
      <protection hidden="1"/>
    </xf>
    <xf numFmtId="0" fontId="2" fillId="2" borderId="7" xfId="0" applyNumberFormat="1" applyFont="1" applyFill="1" applyBorder="1" applyAlignment="1" applyProtection="1">
      <alignment vertical="top" wrapText="1"/>
      <protection hidden="1"/>
    </xf>
    <xf numFmtId="0" fontId="2" fillId="2" borderId="4" xfId="0" applyNumberFormat="1" applyFont="1" applyFill="1" applyBorder="1" applyAlignment="1" applyProtection="1">
      <alignment vertical="top" wrapText="1"/>
      <protection hidden="1"/>
    </xf>
    <xf numFmtId="0" fontId="2" fillId="2" borderId="8" xfId="0" applyNumberFormat="1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2" borderId="7" xfId="0" applyFont="1" applyFill="1" applyBorder="1" applyAlignment="1" applyProtection="1">
      <alignment horizontal="left" vertical="top" wrapText="1"/>
      <protection hidden="1"/>
    </xf>
    <xf numFmtId="0" fontId="2" fillId="2" borderId="4" xfId="0" applyFont="1" applyFill="1" applyBorder="1" applyAlignment="1" applyProtection="1">
      <alignment horizontal="left" vertical="top" wrapText="1"/>
      <protection hidden="1"/>
    </xf>
    <xf numFmtId="0" fontId="2" fillId="2" borderId="8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hidden="1"/>
    </xf>
    <xf numFmtId="0" fontId="2" fillId="2" borderId="3" xfId="0" applyFont="1" applyFill="1" applyBorder="1" applyAlignment="1" applyProtection="1">
      <alignment horizontal="left" vertical="top" wrapText="1"/>
      <protection hidden="1"/>
    </xf>
    <xf numFmtId="0" fontId="4" fillId="2" borderId="1" xfId="0" applyNumberFormat="1" applyFont="1" applyFill="1" applyBorder="1" applyAlignment="1" applyProtection="1">
      <protection hidden="1"/>
    </xf>
    <xf numFmtId="0" fontId="4" fillId="2" borderId="2" xfId="0" applyNumberFormat="1" applyFont="1" applyFill="1" applyBorder="1" applyAlignment="1" applyProtection="1">
      <protection hidden="1"/>
    </xf>
    <xf numFmtId="0" fontId="4" fillId="2" borderId="3" xfId="0" applyNumberFormat="1" applyFont="1" applyFill="1" applyBorder="1" applyAlignment="1" applyProtection="1">
      <protection hidden="1"/>
    </xf>
    <xf numFmtId="2" fontId="2" fillId="3" borderId="5" xfId="0" applyNumberFormat="1" applyFont="1" applyFill="1" applyBorder="1" applyAlignment="1" applyProtection="1">
      <alignment horizontal="right" vertical="center"/>
      <protection locked="0" hidden="1"/>
    </xf>
    <xf numFmtId="2" fontId="2" fillId="3" borderId="0" xfId="0" applyNumberFormat="1" applyFont="1" applyFill="1" applyBorder="1" applyAlignment="1" applyProtection="1">
      <alignment horizontal="right" vertical="center"/>
      <protection locked="0" hidden="1"/>
    </xf>
    <xf numFmtId="2" fontId="2" fillId="3" borderId="6" xfId="0" applyNumberFormat="1" applyFont="1" applyFill="1" applyBorder="1" applyAlignment="1" applyProtection="1">
      <alignment horizontal="right" vertical="center"/>
      <protection locked="0" hidden="1"/>
    </xf>
    <xf numFmtId="0" fontId="41" fillId="2" borderId="4" xfId="0" applyNumberFormat="1" applyFont="1" applyFill="1" applyBorder="1" applyAlignment="1" applyProtection="1">
      <alignment vertical="center"/>
      <protection hidden="1"/>
    </xf>
    <xf numFmtId="0" fontId="41" fillId="2" borderId="8" xfId="0" applyNumberFormat="1" applyFont="1" applyFill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right"/>
      <protection hidden="1"/>
    </xf>
    <xf numFmtId="0" fontId="8" fillId="2" borderId="4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shrinkToFit="1"/>
      <protection hidden="1"/>
    </xf>
    <xf numFmtId="0" fontId="2" fillId="2" borderId="14" xfId="0" applyFont="1" applyFill="1" applyBorder="1" applyAlignment="1" applyProtection="1">
      <alignment horizontal="left" vertical="center" shrinkToFit="1"/>
      <protection hidden="1"/>
    </xf>
    <xf numFmtId="0" fontId="2" fillId="2" borderId="15" xfId="0" applyFont="1" applyFill="1" applyBorder="1" applyAlignment="1" applyProtection="1">
      <alignment horizontal="left" vertical="center" shrinkToFi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0" fillId="6" borderId="7" xfId="0" applyFont="1" applyFill="1" applyBorder="1" applyAlignment="1" applyProtection="1">
      <alignment vertical="center" wrapText="1"/>
      <protection hidden="1"/>
    </xf>
    <xf numFmtId="0" fontId="0" fillId="6" borderId="4" xfId="0" applyFont="1" applyFill="1" applyBorder="1" applyAlignment="1" applyProtection="1">
      <alignment vertical="center" wrapText="1"/>
      <protection hidden="1"/>
    </xf>
    <xf numFmtId="0" fontId="0" fillId="6" borderId="8" xfId="0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 applyProtection="1">
      <alignment vertical="top" wrapText="1"/>
      <protection hidden="1"/>
    </xf>
    <xf numFmtId="0" fontId="10" fillId="2" borderId="2" xfId="0" applyFont="1" applyFill="1" applyBorder="1" applyAlignment="1" applyProtection="1">
      <alignment vertical="top" wrapText="1"/>
      <protection hidden="1"/>
    </xf>
    <xf numFmtId="0" fontId="10" fillId="2" borderId="3" xfId="0" applyFont="1" applyFill="1" applyBorder="1" applyAlignment="1" applyProtection="1">
      <alignment vertical="top" wrapText="1"/>
      <protection hidden="1"/>
    </xf>
    <xf numFmtId="0" fontId="10" fillId="2" borderId="5" xfId="0" applyFont="1" applyFill="1" applyBorder="1" applyAlignment="1" applyProtection="1">
      <alignment vertical="top" wrapText="1"/>
      <protection hidden="1"/>
    </xf>
    <xf numFmtId="0" fontId="10" fillId="2" borderId="0" xfId="0" applyFont="1" applyFill="1" applyBorder="1" applyAlignment="1" applyProtection="1">
      <alignment vertical="top" wrapText="1"/>
      <protection hidden="1"/>
    </xf>
    <xf numFmtId="0" fontId="10" fillId="2" borderId="6" xfId="0" applyFont="1" applyFill="1" applyBorder="1" applyAlignment="1" applyProtection="1">
      <alignment vertical="top" wrapText="1"/>
      <protection hidden="1"/>
    </xf>
    <xf numFmtId="0" fontId="11" fillId="2" borderId="1" xfId="0" applyFont="1" applyFill="1" applyBorder="1" applyAlignment="1" applyProtection="1">
      <alignment vertical="center"/>
      <protection hidden="1"/>
    </xf>
    <xf numFmtId="0" fontId="11" fillId="2" borderId="2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41" fillId="2" borderId="0" xfId="0" applyNumberFormat="1" applyFont="1" applyFill="1" applyBorder="1" applyAlignment="1" applyProtection="1">
      <alignment vertical="center"/>
      <protection hidden="1"/>
    </xf>
    <xf numFmtId="0" fontId="41" fillId="2" borderId="6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0" fontId="2" fillId="2" borderId="7" xfId="0" applyFont="1" applyFill="1" applyBorder="1" applyAlignment="1" applyProtection="1">
      <alignment vertical="top" wrapText="1"/>
      <protection hidden="1"/>
    </xf>
    <xf numFmtId="0" fontId="2" fillId="2" borderId="4" xfId="0" applyFont="1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6" xfId="0" applyFont="1" applyFill="1" applyBorder="1" applyAlignment="1" applyProtection="1">
      <alignment horizontal="left" vertical="top" wrapText="1"/>
      <protection hidden="1"/>
    </xf>
    <xf numFmtId="0" fontId="5" fillId="0" borderId="7" xfId="0" applyNumberFormat="1" applyFont="1" applyFill="1" applyBorder="1" applyAlignment="1" applyProtection="1">
      <alignment horizontal="left" vertical="center"/>
      <protection locked="0" hidden="1"/>
    </xf>
    <xf numFmtId="0" fontId="11" fillId="2" borderId="1" xfId="0" applyNumberFormat="1" applyFont="1" applyFill="1" applyBorder="1" applyAlignment="1" applyProtection="1">
      <alignment horizontal="left" vertical="center"/>
      <protection hidden="1"/>
    </xf>
    <xf numFmtId="0" fontId="15" fillId="2" borderId="2" xfId="0" applyFont="1" applyFill="1" applyBorder="1" applyAlignment="1" applyProtection="1">
      <alignment horizontal="left"/>
      <protection hidden="1"/>
    </xf>
    <xf numFmtId="0" fontId="15" fillId="2" borderId="3" xfId="0" applyFont="1" applyFill="1" applyBorder="1" applyAlignment="1" applyProtection="1">
      <alignment horizontal="left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32" fillId="2" borderId="1" xfId="0" applyNumberFormat="1" applyFont="1" applyFill="1" applyBorder="1" applyAlignment="1" applyProtection="1">
      <alignment horizontal="center" vertical="center"/>
      <protection hidden="1"/>
    </xf>
    <xf numFmtId="0" fontId="32" fillId="2" borderId="2" xfId="0" applyNumberFormat="1" applyFont="1" applyFill="1" applyBorder="1" applyAlignment="1" applyProtection="1">
      <alignment horizontal="center" vertical="center"/>
      <protection hidden="1"/>
    </xf>
    <xf numFmtId="0" fontId="32" fillId="2" borderId="3" xfId="0" applyNumberFormat="1" applyFont="1" applyFill="1" applyBorder="1" applyAlignment="1" applyProtection="1">
      <alignment horizontal="center" vertical="center"/>
      <protection hidden="1"/>
    </xf>
    <xf numFmtId="166" fontId="2" fillId="0" borderId="7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8" xfId="0" applyNumberFormat="1" applyFont="1" applyFill="1" applyBorder="1" applyAlignment="1" applyProtection="1">
      <alignment horizontal="center" vertical="center"/>
      <protection locked="0" hidden="1"/>
    </xf>
    <xf numFmtId="2" fontId="2" fillId="3" borderId="7" xfId="0" applyNumberFormat="1" applyFont="1" applyFill="1" applyBorder="1" applyAlignment="1" applyProtection="1">
      <alignment vertical="center"/>
      <protection locked="0" hidden="1"/>
    </xf>
    <xf numFmtId="2" fontId="2" fillId="3" borderId="4" xfId="0" applyNumberFormat="1" applyFont="1" applyFill="1" applyBorder="1" applyAlignment="1" applyProtection="1">
      <alignment vertical="center"/>
      <protection locked="0" hidden="1"/>
    </xf>
    <xf numFmtId="2" fontId="2" fillId="3" borderId="8" xfId="0" applyNumberFormat="1" applyFont="1" applyFill="1" applyBorder="1" applyAlignment="1" applyProtection="1">
      <alignment vertical="center"/>
      <protection locked="0" hidden="1"/>
    </xf>
    <xf numFmtId="0" fontId="3" fillId="2" borderId="2" xfId="0" applyNumberFormat="1" applyFont="1" applyFill="1" applyBorder="1" applyAlignment="1" applyProtection="1">
      <alignment horizontal="right" vertical="center"/>
      <protection hidden="1"/>
    </xf>
    <xf numFmtId="0" fontId="3" fillId="2" borderId="3" xfId="0" applyNumberFormat="1" applyFont="1" applyFill="1" applyBorder="1" applyAlignment="1" applyProtection="1">
      <alignment horizontal="right" vertical="center"/>
      <protection hidden="1"/>
    </xf>
    <xf numFmtId="2" fontId="0" fillId="2" borderId="9" xfId="0" applyNumberFormat="1" applyFill="1" applyBorder="1" applyAlignment="1" applyProtection="1">
      <alignment horizontal="right" vertical="center"/>
      <protection hidden="1"/>
    </xf>
    <xf numFmtId="0" fontId="4" fillId="6" borderId="7" xfId="0" applyFont="1" applyFill="1" applyBorder="1" applyAlignment="1" applyProtection="1">
      <alignment vertical="center" wrapText="1"/>
      <protection hidden="1"/>
    </xf>
    <xf numFmtId="0" fontId="1" fillId="6" borderId="4" xfId="0" applyFont="1" applyFill="1" applyBorder="1" applyAlignment="1" applyProtection="1">
      <alignment vertical="center" wrapText="1"/>
      <protection hidden="1"/>
    </xf>
    <xf numFmtId="0" fontId="1" fillId="6" borderId="8" xfId="0" applyFont="1" applyFill="1" applyBorder="1" applyAlignment="1" applyProtection="1">
      <alignment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hidden="1"/>
    </xf>
    <xf numFmtId="0" fontId="5" fillId="2" borderId="14" xfId="0" applyFont="1" applyFill="1" applyBorder="1" applyAlignment="1" applyProtection="1">
      <alignment horizontal="left" vertical="center" wrapText="1"/>
      <protection hidden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shrinkToFit="1"/>
      <protection hidden="1"/>
    </xf>
    <xf numFmtId="0" fontId="5" fillId="2" borderId="15" xfId="0" applyFont="1" applyFill="1" applyBorder="1" applyAlignment="1" applyProtection="1">
      <alignment horizontal="left" vertical="center" shrinkToFit="1"/>
      <protection hidden="1"/>
    </xf>
    <xf numFmtId="0" fontId="5" fillId="2" borderId="14" xfId="0" applyFont="1" applyFill="1" applyBorder="1" applyAlignment="1" applyProtection="1">
      <alignment horizontal="left" vertical="center" shrinkToFit="1"/>
      <protection hidden="1"/>
    </xf>
    <xf numFmtId="0" fontId="5" fillId="2" borderId="18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2" fillId="2" borderId="18" xfId="0" applyFont="1" applyFill="1" applyBorder="1" applyAlignment="1" applyProtection="1">
      <alignment horizontal="left" vertical="center" wrapText="1"/>
      <protection hidden="1"/>
    </xf>
    <xf numFmtId="0" fontId="0" fillId="2" borderId="2" xfId="0" applyNumberFormat="1" applyFill="1" applyBorder="1" applyAlignment="1" applyProtection="1">
      <protection hidden="1"/>
    </xf>
    <xf numFmtId="0" fontId="54" fillId="7" borderId="7" xfId="0" applyFont="1" applyFill="1" applyBorder="1" applyAlignment="1" applyProtection="1">
      <alignment vertical="center" wrapText="1"/>
      <protection hidden="1"/>
    </xf>
    <xf numFmtId="0" fontId="54" fillId="7" borderId="4" xfId="0" applyFont="1" applyFill="1" applyBorder="1" applyAlignment="1" applyProtection="1">
      <alignment vertical="center" wrapText="1"/>
      <protection hidden="1"/>
    </xf>
    <xf numFmtId="0" fontId="54" fillId="7" borderId="8" xfId="0" applyFont="1" applyFill="1" applyBorder="1" applyAlignment="1" applyProtection="1">
      <alignment vertical="center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2" fillId="2" borderId="7" xfId="0" applyFont="1" applyFill="1" applyBorder="1" applyAlignment="1" applyProtection="1">
      <alignment horizontal="center" vertical="top" wrapText="1"/>
      <protection hidden="1"/>
    </xf>
    <xf numFmtId="0" fontId="2" fillId="2" borderId="4" xfId="0" applyFont="1" applyFill="1" applyBorder="1" applyAlignment="1" applyProtection="1">
      <alignment horizontal="center" vertical="top" wrapText="1"/>
      <protection hidden="1"/>
    </xf>
    <xf numFmtId="0" fontId="2" fillId="2" borderId="8" xfId="0" applyFont="1" applyFill="1" applyBorder="1" applyAlignment="1" applyProtection="1">
      <alignment horizontal="center" vertical="top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1" fontId="2" fillId="3" borderId="7" xfId="0" applyNumberFormat="1" applyFont="1" applyFill="1" applyBorder="1" applyAlignment="1" applyProtection="1">
      <alignment horizontal="center" vertical="center"/>
      <protection locked="0" hidden="1"/>
    </xf>
    <xf numFmtId="1" fontId="2" fillId="3" borderId="8" xfId="0" applyNumberFormat="1" applyFont="1" applyFill="1" applyBorder="1" applyAlignment="1" applyProtection="1">
      <alignment horizontal="center" vertical="center"/>
      <protection locked="0"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1" fontId="2" fillId="0" borderId="8" xfId="0" applyNumberFormat="1" applyFont="1" applyFill="1" applyBorder="1" applyAlignment="1" applyProtection="1">
      <alignment horizontal="center" vertical="center"/>
      <protection locked="0" hidden="1"/>
    </xf>
    <xf numFmtId="0" fontId="6" fillId="2" borderId="0" xfId="0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 applyProtection="1">
      <alignment horizontal="left" vertical="top"/>
      <protection hidden="1"/>
    </xf>
    <xf numFmtId="0" fontId="4" fillId="2" borderId="2" xfId="0" applyNumberFormat="1" applyFont="1" applyFill="1" applyBorder="1" applyAlignment="1" applyProtection="1">
      <alignment horizontal="left" vertical="top"/>
      <protection hidden="1"/>
    </xf>
    <xf numFmtId="0" fontId="4" fillId="2" borderId="5" xfId="0" applyNumberFormat="1" applyFont="1" applyFill="1" applyBorder="1" applyAlignment="1" applyProtection="1">
      <alignment horizontal="left" vertical="top"/>
      <protection hidden="1"/>
    </xf>
    <xf numFmtId="0" fontId="4" fillId="2" borderId="0" xfId="0" applyNumberFormat="1" applyFont="1" applyFill="1" applyBorder="1" applyAlignment="1" applyProtection="1">
      <alignment horizontal="left" vertical="top"/>
      <protection hidden="1"/>
    </xf>
    <xf numFmtId="0" fontId="4" fillId="2" borderId="7" xfId="0" applyNumberFormat="1" applyFont="1" applyFill="1" applyBorder="1" applyAlignment="1" applyProtection="1">
      <alignment horizontal="left" vertical="top"/>
      <protection hidden="1"/>
    </xf>
    <xf numFmtId="0" fontId="4" fillId="2" borderId="4" xfId="0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6" fontId="15" fillId="2" borderId="0" xfId="0" applyNumberFormat="1" applyFont="1" applyFill="1" applyBorder="1" applyAlignment="1" applyProtection="1">
      <alignment horizontal="right" vertical="center"/>
      <protection hidden="1"/>
    </xf>
    <xf numFmtId="0" fontId="15" fillId="2" borderId="0" xfId="0" applyFont="1" applyFill="1" applyBorder="1" applyAlignment="1" applyProtection="1">
      <alignment horizontal="right" vertical="center"/>
      <protection hidden="1"/>
    </xf>
    <xf numFmtId="0" fontId="6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right" vertical="center"/>
      <protection hidden="1"/>
    </xf>
    <xf numFmtId="0" fontId="0" fillId="8" borderId="7" xfId="0" applyFont="1" applyFill="1" applyBorder="1" applyAlignment="1" applyProtection="1">
      <alignment vertical="center" wrapText="1"/>
      <protection hidden="1"/>
    </xf>
    <xf numFmtId="0" fontId="1" fillId="8" borderId="4" xfId="0" applyFont="1" applyFill="1" applyBorder="1" applyAlignment="1" applyProtection="1">
      <alignment vertical="center" wrapText="1"/>
      <protection hidden="1"/>
    </xf>
    <xf numFmtId="0" fontId="1" fillId="8" borderId="8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locked="0" hidden="1"/>
    </xf>
    <xf numFmtId="0" fontId="0" fillId="0" borderId="4" xfId="0" applyBorder="1" applyAlignment="1" applyProtection="1">
      <alignment horizontal="left" vertical="center"/>
      <protection locked="0" hidden="1"/>
    </xf>
    <xf numFmtId="0" fontId="0" fillId="0" borderId="8" xfId="0" applyBorder="1" applyAlignment="1" applyProtection="1">
      <alignment horizontal="left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2" fillId="0" borderId="6" xfId="0" applyNumberFormat="1" applyFont="1" applyFill="1" applyBorder="1" applyAlignment="1" applyProtection="1">
      <alignment horizontal="center" vertical="center"/>
      <protection locked="0" hidden="1"/>
    </xf>
    <xf numFmtId="0" fontId="2" fillId="0" borderId="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locked="0" hidden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0" fillId="2" borderId="2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NumberFormat="1" applyFont="1" applyFill="1" applyBorder="1" applyAlignment="1" applyProtection="1">
      <alignment horizontal="right" vertical="center"/>
      <protection hidden="1"/>
    </xf>
    <xf numFmtId="0" fontId="3" fillId="2" borderId="6" xfId="0" applyNumberFormat="1" applyFont="1" applyFill="1" applyBorder="1" applyAlignment="1" applyProtection="1">
      <alignment horizontal="right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2" fontId="0" fillId="2" borderId="3" xfId="0" applyNumberFormat="1" applyFill="1" applyBorder="1" applyAlignment="1" applyProtection="1">
      <alignment horizontal="center" vertical="center"/>
      <protection hidden="1"/>
    </xf>
    <xf numFmtId="2" fontId="0" fillId="2" borderId="4" xfId="0" applyNumberFormat="1" applyFill="1" applyBorder="1" applyAlignment="1" applyProtection="1">
      <alignment horizontal="center" vertical="center"/>
      <protection hidden="1"/>
    </xf>
    <xf numFmtId="2" fontId="0" fillId="2" borderId="8" xfId="0" applyNumberForma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4" fillId="2" borderId="1" xfId="0" applyNumberFormat="1" applyFont="1" applyFill="1" applyBorder="1" applyAlignment="1" applyProtection="1">
      <alignment vertical="top" wrapText="1"/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165" fontId="2" fillId="0" borderId="7" xfId="3" applyFont="1" applyFill="1" applyBorder="1" applyAlignment="1" applyProtection="1">
      <alignment horizontal="center" vertical="center"/>
      <protection locked="0" hidden="1"/>
    </xf>
    <xf numFmtId="165" fontId="0" fillId="0" borderId="4" xfId="3" applyFont="1" applyBorder="1" applyAlignment="1" applyProtection="1">
      <alignment horizontal="center" vertical="center"/>
      <protection locked="0" hidden="1"/>
    </xf>
    <xf numFmtId="165" fontId="0" fillId="0" borderId="8" xfId="3" applyFont="1" applyBorder="1" applyAlignment="1" applyProtection="1">
      <alignment horizontal="center" vertical="center"/>
      <protection locked="0"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8" xfId="0" applyNumberFormat="1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top"/>
      <protection hidden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5" fillId="2" borderId="1" xfId="0" applyFont="1" applyFill="1" applyBorder="1" applyAlignment="1" applyProtection="1">
      <alignment horizontal="center" vertical="top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8" xfId="0" applyFont="1" applyFill="1" applyBorder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vertical="top"/>
      <protection hidden="1"/>
    </xf>
    <xf numFmtId="0" fontId="2" fillId="2" borderId="2" xfId="0" applyFont="1" applyFill="1" applyBorder="1" applyAlignment="1" applyProtection="1">
      <alignment vertical="top"/>
      <protection hidden="1"/>
    </xf>
    <xf numFmtId="0" fontId="2" fillId="2" borderId="3" xfId="0" applyFont="1" applyFill="1" applyBorder="1" applyAlignment="1" applyProtection="1">
      <alignment vertical="top"/>
      <protection hidden="1"/>
    </xf>
    <xf numFmtId="0" fontId="2" fillId="2" borderId="7" xfId="0" applyFont="1" applyFill="1" applyBorder="1" applyAlignment="1" applyProtection="1">
      <alignment vertical="top"/>
      <protection hidden="1"/>
    </xf>
    <xf numFmtId="0" fontId="2" fillId="2" borderId="4" xfId="0" applyFont="1" applyFill="1" applyBorder="1" applyAlignment="1" applyProtection="1">
      <alignment vertical="top"/>
      <protection hidden="1"/>
    </xf>
    <xf numFmtId="0" fontId="2" fillId="2" borderId="8" xfId="0" applyFont="1" applyFill="1" applyBorder="1" applyAlignment="1" applyProtection="1">
      <alignment vertical="top"/>
      <protection hidden="1"/>
    </xf>
    <xf numFmtId="0" fontId="2" fillId="2" borderId="1" xfId="0" applyFont="1" applyFill="1" applyBorder="1" applyAlignment="1" applyProtection="1">
      <alignment horizontal="center" vertical="top"/>
      <protection hidden="1"/>
    </xf>
    <xf numFmtId="0" fontId="0" fillId="0" borderId="2" xfId="0" applyBorder="1" applyAlignment="1" applyProtection="1">
      <alignment vertical="top"/>
      <protection hidden="1"/>
    </xf>
    <xf numFmtId="0" fontId="0" fillId="0" borderId="3" xfId="0" applyBorder="1" applyAlignment="1" applyProtection="1">
      <alignment vertical="top"/>
      <protection hidden="1"/>
    </xf>
    <xf numFmtId="0" fontId="0" fillId="0" borderId="7" xfId="0" applyBorder="1" applyAlignment="1" applyProtection="1">
      <alignment vertical="top"/>
      <protection hidden="1"/>
    </xf>
    <xf numFmtId="0" fontId="0" fillId="0" borderId="4" xfId="0" applyBorder="1" applyAlignment="1" applyProtection="1">
      <alignment vertical="top"/>
      <protection hidden="1"/>
    </xf>
    <xf numFmtId="0" fontId="0" fillId="0" borderId="8" xfId="0" applyBorder="1" applyAlignment="1" applyProtection="1">
      <alignment vertical="top"/>
      <protection hidden="1"/>
    </xf>
    <xf numFmtId="0" fontId="3" fillId="9" borderId="7" xfId="0" applyFont="1" applyFill="1" applyBorder="1" applyAlignment="1" applyProtection="1">
      <alignment vertical="center" wrapText="1"/>
      <protection hidden="1"/>
    </xf>
    <xf numFmtId="0" fontId="4" fillId="9" borderId="4" xfId="0" applyFont="1" applyFill="1" applyBorder="1" applyAlignment="1" applyProtection="1">
      <alignment vertical="center" wrapText="1"/>
      <protection hidden="1"/>
    </xf>
    <xf numFmtId="0" fontId="4" fillId="9" borderId="8" xfId="0" applyFont="1" applyFill="1" applyBorder="1" applyAlignment="1" applyProtection="1">
      <alignment vertical="center" wrapText="1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7" xfId="0" applyNumberFormat="1" applyFont="1" applyFill="1" applyBorder="1" applyAlignment="1" applyProtection="1">
      <alignment horizontal="center" vertical="center"/>
      <protection hidden="1"/>
    </xf>
    <xf numFmtId="4" fontId="1" fillId="2" borderId="4" xfId="0" applyNumberFormat="1" applyFont="1" applyFill="1" applyBorder="1" applyAlignment="1" applyProtection="1">
      <alignment horizontal="center" vertical="center"/>
      <protection hidden="1"/>
    </xf>
    <xf numFmtId="4" fontId="1" fillId="2" borderId="8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2" xfId="0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Fill="1" applyBorder="1" applyAlignment="1" applyProtection="1">
      <alignment horizontal="left" vertical="top" wrapText="1"/>
      <protection locked="0" hidden="1"/>
    </xf>
    <xf numFmtId="0" fontId="2" fillId="0" borderId="5" xfId="0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 hidden="1"/>
    </xf>
    <xf numFmtId="0" fontId="2" fillId="0" borderId="6" xfId="0" applyFont="1" applyFill="1" applyBorder="1" applyAlignment="1" applyProtection="1">
      <alignment horizontal="left" vertical="top" wrapText="1"/>
      <protection locked="0" hidden="1"/>
    </xf>
    <xf numFmtId="0" fontId="2" fillId="0" borderId="7" xfId="0" applyFont="1" applyFill="1" applyBorder="1" applyAlignment="1" applyProtection="1">
      <alignment horizontal="left" vertical="top" wrapText="1"/>
      <protection locked="0" hidden="1"/>
    </xf>
    <xf numFmtId="0" fontId="2" fillId="0" borderId="4" xfId="0" applyFont="1" applyFill="1" applyBorder="1" applyAlignment="1" applyProtection="1">
      <alignment horizontal="left" vertical="top" wrapText="1"/>
      <protection locked="0" hidden="1"/>
    </xf>
    <xf numFmtId="0" fontId="2" fillId="0" borderId="8" xfId="0" applyFont="1" applyFill="1" applyBorder="1" applyAlignment="1" applyProtection="1">
      <alignment horizontal="left" vertical="top" wrapText="1"/>
      <protection locked="0" hidden="1"/>
    </xf>
    <xf numFmtId="0" fontId="0" fillId="0" borderId="8" xfId="0" applyBorder="1" applyAlignment="1" applyProtection="1">
      <alignment vertical="center"/>
      <protection locked="0" hidden="1"/>
    </xf>
    <xf numFmtId="2" fontId="2" fillId="0" borderId="4" xfId="0" applyNumberFormat="1" applyFont="1" applyFill="1" applyBorder="1" applyAlignment="1" applyProtection="1">
      <alignment vertical="center"/>
      <protection locked="0" hidden="1"/>
    </xf>
    <xf numFmtId="2" fontId="2" fillId="0" borderId="8" xfId="0" applyNumberFormat="1" applyFont="1" applyFill="1" applyBorder="1" applyAlignment="1" applyProtection="1">
      <alignment vertical="center"/>
      <protection locked="0" hidden="1"/>
    </xf>
    <xf numFmtId="0" fontId="3" fillId="10" borderId="7" xfId="0" applyFont="1" applyFill="1" applyBorder="1" applyAlignment="1" applyProtection="1">
      <alignment vertical="center" wrapText="1"/>
      <protection hidden="1"/>
    </xf>
    <xf numFmtId="0" fontId="4" fillId="10" borderId="4" xfId="0" applyFont="1" applyFill="1" applyBorder="1" applyAlignment="1" applyProtection="1">
      <alignment vertical="center" wrapText="1"/>
      <protection hidden="1"/>
    </xf>
    <xf numFmtId="0" fontId="4" fillId="10" borderId="8" xfId="0" applyFont="1" applyFill="1" applyBorder="1" applyAlignment="1" applyProtection="1">
      <alignment vertical="center" wrapText="1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left" vertical="center"/>
      <protection locked="0" hidden="1"/>
    </xf>
    <xf numFmtId="0" fontId="2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6" xfId="0" applyNumberFormat="1" applyFont="1" applyFill="1" applyBorder="1" applyAlignment="1" applyProtection="1">
      <alignment horizontal="left" vertical="center"/>
      <protection locked="0" hidden="1"/>
    </xf>
    <xf numFmtId="0" fontId="42" fillId="2" borderId="1" xfId="0" applyNumberFormat="1" applyFont="1" applyFill="1" applyBorder="1" applyAlignment="1" applyProtection="1">
      <alignment horizontal="center" vertical="top"/>
      <protection hidden="1"/>
    </xf>
    <xf numFmtId="0" fontId="42" fillId="2" borderId="2" xfId="0" applyNumberFormat="1" applyFont="1" applyFill="1" applyBorder="1" applyAlignment="1" applyProtection="1">
      <alignment horizontal="center" vertical="top"/>
      <protection hidden="1"/>
    </xf>
    <xf numFmtId="0" fontId="42" fillId="2" borderId="1" xfId="0" applyFont="1" applyFill="1" applyBorder="1" applyAlignment="1" applyProtection="1">
      <alignment horizontal="center" vertical="center"/>
      <protection hidden="1"/>
    </xf>
    <xf numFmtId="0" fontId="42" fillId="2" borderId="3" xfId="0" applyFont="1" applyFill="1" applyBorder="1" applyAlignment="1" applyProtection="1">
      <alignment horizontal="center" vertical="center"/>
      <protection hidden="1"/>
    </xf>
    <xf numFmtId="166" fontId="2" fillId="3" borderId="7" xfId="0" applyNumberFormat="1" applyFont="1" applyFill="1" applyBorder="1" applyAlignment="1" applyProtection="1">
      <alignment horizontal="center" vertical="center"/>
      <protection locked="0" hidden="1"/>
    </xf>
    <xf numFmtId="166" fontId="2" fillId="3" borderId="8" xfId="0" applyNumberFormat="1" applyFont="1" applyFill="1" applyBorder="1" applyAlignment="1" applyProtection="1">
      <alignment horizontal="center" vertical="center"/>
      <protection locked="0" hidden="1"/>
    </xf>
    <xf numFmtId="0" fontId="15" fillId="2" borderId="1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15" fillId="2" borderId="3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66" fontId="15" fillId="2" borderId="2" xfId="0" applyNumberFormat="1" applyFont="1" applyFill="1" applyBorder="1" applyAlignment="1" applyProtection="1">
      <alignment horizontal="right" vertical="center"/>
      <protection hidden="1"/>
    </xf>
    <xf numFmtId="2" fontId="2" fillId="2" borderId="5" xfId="0" applyNumberFormat="1" applyFont="1" applyFill="1" applyBorder="1" applyAlignment="1" applyProtection="1">
      <alignment vertical="center"/>
      <protection hidden="1"/>
    </xf>
    <xf numFmtId="2" fontId="2" fillId="2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locked="0"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4" fontId="2" fillId="3" borderId="7" xfId="0" applyNumberFormat="1" applyFont="1" applyFill="1" applyBorder="1" applyAlignment="1" applyProtection="1">
      <alignment horizontal="center" vertical="center"/>
      <protection locked="0" hidden="1"/>
    </xf>
    <xf numFmtId="14" fontId="2" fillId="3" borderId="8" xfId="0" applyNumberFormat="1" applyFont="1" applyFill="1" applyBorder="1" applyAlignment="1" applyProtection="1">
      <alignment horizontal="center" vertical="center"/>
      <protection locked="0" hidden="1"/>
    </xf>
    <xf numFmtId="0" fontId="42" fillId="2" borderId="3" xfId="0" applyNumberFormat="1" applyFont="1" applyFill="1" applyBorder="1" applyAlignment="1" applyProtection="1">
      <alignment horizontal="center" vertical="top"/>
      <protection hidden="1"/>
    </xf>
    <xf numFmtId="1" fontId="2" fillId="3" borderId="7" xfId="0" applyNumberFormat="1" applyFont="1" applyFill="1" applyBorder="1" applyAlignment="1" applyProtection="1">
      <alignment vertical="center"/>
      <protection locked="0" hidden="1"/>
    </xf>
    <xf numFmtId="1" fontId="2" fillId="3" borderId="4" xfId="0" applyNumberFormat="1" applyFont="1" applyFill="1" applyBorder="1" applyAlignment="1" applyProtection="1">
      <alignment vertical="center"/>
      <protection locked="0" hidden="1"/>
    </xf>
    <xf numFmtId="1" fontId="2" fillId="3" borderId="8" xfId="0" applyNumberFormat="1" applyFont="1" applyFill="1" applyBorder="1" applyAlignment="1" applyProtection="1">
      <alignment vertical="center"/>
      <protection locked="0" hidden="1"/>
    </xf>
    <xf numFmtId="0" fontId="40" fillId="2" borderId="9" xfId="0" applyFont="1" applyFill="1" applyBorder="1" applyAlignment="1" applyProtection="1">
      <alignment horizontal="center" vertical="center" wrapText="1"/>
      <protection hidden="1"/>
    </xf>
    <xf numFmtId="0" fontId="40" fillId="2" borderId="14" xfId="0" applyFont="1" applyFill="1" applyBorder="1" applyAlignment="1" applyProtection="1">
      <alignment horizontal="center" vertical="center" wrapText="1"/>
      <protection hidden="1"/>
    </xf>
    <xf numFmtId="0" fontId="40" fillId="2" borderId="15" xfId="0" applyFont="1" applyFill="1" applyBorder="1" applyAlignment="1" applyProtection="1">
      <alignment horizontal="center" vertical="center" wrapText="1"/>
      <protection hidden="1"/>
    </xf>
    <xf numFmtId="0" fontId="40" fillId="2" borderId="7" xfId="0" applyFont="1" applyFill="1" applyBorder="1" applyAlignment="1" applyProtection="1">
      <alignment horizontal="center" vertical="center" wrapText="1"/>
      <protection hidden="1"/>
    </xf>
    <xf numFmtId="0" fontId="40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left"/>
      <protection hidden="1"/>
    </xf>
    <xf numFmtId="0" fontId="53" fillId="12" borderId="7" xfId="0" applyFont="1" applyFill="1" applyBorder="1" applyAlignment="1" applyProtection="1">
      <alignment vertical="center" wrapText="1"/>
      <protection hidden="1"/>
    </xf>
    <xf numFmtId="0" fontId="53" fillId="12" borderId="4" xfId="0" applyFont="1" applyFill="1" applyBorder="1" applyAlignment="1" applyProtection="1">
      <alignment vertical="center" wrapText="1"/>
      <protection hidden="1"/>
    </xf>
    <xf numFmtId="0" fontId="53" fillId="12" borderId="8" xfId="0" applyFont="1" applyFill="1" applyBorder="1" applyAlignment="1" applyProtection="1">
      <alignment vertical="center" wrapText="1"/>
      <protection hidden="1"/>
    </xf>
    <xf numFmtId="0" fontId="5" fillId="2" borderId="9" xfId="0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6" fillId="0" borderId="5" xfId="0" applyFont="1" applyBorder="1" applyAlignment="1" applyProtection="1">
      <alignment horizontal="left" vertical="center"/>
      <protection hidden="1"/>
    </xf>
    <xf numFmtId="0" fontId="36" fillId="0" borderId="0" xfId="0" applyFont="1" applyAlignment="1">
      <alignment horizontal="left" vertical="center"/>
    </xf>
    <xf numFmtId="46" fontId="43" fillId="3" borderId="5" xfId="0" applyNumberFormat="1" applyFont="1" applyFill="1" applyBorder="1" applyAlignment="1" applyProtection="1">
      <alignment vertical="top"/>
      <protection hidden="1"/>
    </xf>
    <xf numFmtId="0" fontId="43" fillId="3" borderId="0" xfId="0" applyNumberFormat="1" applyFont="1" applyFill="1" applyBorder="1" applyAlignment="1" applyProtection="1">
      <alignment vertical="top"/>
      <protection hidden="1"/>
    </xf>
    <xf numFmtId="46" fontId="43" fillId="3" borderId="0" xfId="0" applyNumberFormat="1" applyFont="1" applyFill="1" applyBorder="1" applyAlignment="1" applyProtection="1">
      <alignment vertical="top"/>
      <protection hidden="1"/>
    </xf>
    <xf numFmtId="20" fontId="2" fillId="0" borderId="7" xfId="0" applyNumberFormat="1" applyFont="1" applyFill="1" applyBorder="1" applyAlignment="1" applyProtection="1">
      <alignment horizontal="center" vertical="center"/>
      <protection locked="0" hidden="1"/>
    </xf>
    <xf numFmtId="17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171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71" fontId="2" fillId="0" borderId="8" xfId="0" applyNumberFormat="1" applyFont="1" applyFill="1" applyBorder="1" applyAlignment="1" applyProtection="1">
      <alignment horizontal="center" vertical="center"/>
      <protection locked="0" hidden="1"/>
    </xf>
    <xf numFmtId="1" fontId="2" fillId="11" borderId="7" xfId="0" applyNumberFormat="1" applyFont="1" applyFill="1" applyBorder="1" applyAlignment="1" applyProtection="1">
      <alignment horizontal="right" vertical="center"/>
      <protection locked="0" hidden="1"/>
    </xf>
    <xf numFmtId="1" fontId="2" fillId="11" borderId="4" xfId="0" applyNumberFormat="1" applyFont="1" applyFill="1" applyBorder="1" applyAlignment="1" applyProtection="1">
      <alignment horizontal="right" vertical="center"/>
      <protection locked="0" hidden="1"/>
    </xf>
    <xf numFmtId="1" fontId="2" fillId="11" borderId="8" xfId="0" applyNumberFormat="1" applyFont="1" applyFill="1" applyBorder="1" applyAlignment="1" applyProtection="1">
      <alignment horizontal="right" vertical="center"/>
      <protection locked="0" hidden="1"/>
    </xf>
    <xf numFmtId="0" fontId="36" fillId="3" borderId="5" xfId="0" applyFont="1" applyFill="1" applyBorder="1" applyAlignment="1" applyProtection="1">
      <alignment horizontal="left" vertical="center"/>
      <protection hidden="1"/>
    </xf>
    <xf numFmtId="0" fontId="36" fillId="3" borderId="0" xfId="0" applyFont="1" applyFill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7" xfId="0" applyNumberFormat="1" applyFont="1" applyFill="1" applyBorder="1" applyAlignment="1" applyProtection="1">
      <alignment horizontal="center" vertical="center"/>
      <protection hidden="1"/>
    </xf>
    <xf numFmtId="0" fontId="6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8" xfId="0" applyNumberFormat="1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right" vertical="center"/>
      <protection hidden="1"/>
    </xf>
    <xf numFmtId="0" fontId="6" fillId="2" borderId="14" xfId="0" applyFont="1" applyFill="1" applyBorder="1" applyAlignment="1" applyProtection="1">
      <alignment horizontal="right" vertical="center"/>
      <protection hidden="1"/>
    </xf>
    <xf numFmtId="0" fontId="6" fillId="2" borderId="15" xfId="0" applyFont="1" applyFill="1" applyBorder="1" applyAlignment="1" applyProtection="1">
      <alignment horizontal="right" vertical="center"/>
      <protection hidden="1"/>
    </xf>
    <xf numFmtId="1" fontId="2" fillId="2" borderId="9" xfId="0" applyNumberFormat="1" applyFont="1" applyFill="1" applyBorder="1" applyAlignment="1" applyProtection="1">
      <alignment horizontal="right" vertical="center"/>
      <protection hidden="1"/>
    </xf>
    <xf numFmtId="1" fontId="2" fillId="2" borderId="14" xfId="0" applyNumberFormat="1" applyFont="1" applyFill="1" applyBorder="1" applyAlignment="1" applyProtection="1">
      <alignment horizontal="right" vertical="center"/>
      <protection hidden="1"/>
    </xf>
    <xf numFmtId="1" fontId="2" fillId="2" borderId="15" xfId="0" applyNumberFormat="1" applyFont="1" applyFill="1" applyBorder="1" applyAlignment="1" applyProtection="1">
      <alignment horizontal="right" vertical="center"/>
      <protection hidden="1"/>
    </xf>
    <xf numFmtId="165" fontId="2" fillId="2" borderId="9" xfId="3" applyFont="1" applyFill="1" applyBorder="1" applyAlignment="1" applyProtection="1">
      <alignment horizontal="center" vertical="center"/>
      <protection hidden="1"/>
    </xf>
    <xf numFmtId="165" fontId="2" fillId="2" borderId="14" xfId="3" applyFont="1" applyFill="1" applyBorder="1" applyAlignment="1" applyProtection="1">
      <alignment horizontal="center" vertical="center"/>
      <protection hidden="1"/>
    </xf>
    <xf numFmtId="165" fontId="2" fillId="2" borderId="15" xfId="3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left" vertical="center" wrapText="1"/>
      <protection hidden="1"/>
    </xf>
  </cellXfs>
  <cellStyles count="4">
    <cellStyle name="Hyperkobling" xfId="1" builtinId="8"/>
    <cellStyle name="Komma" xfId="2" builtinId="3"/>
    <cellStyle name="Normal" xfId="0" builtinId="0"/>
    <cellStyle name="Valuta" xfId="3" builtinId="4"/>
  </cellStyles>
  <dxfs count="4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  <color rgb="FFFF0000"/>
      </font>
      <fill>
        <patternFill>
          <bgColor theme="9" tint="0.79998168889431442"/>
        </patternFill>
      </fill>
    </dxf>
    <dxf>
      <font>
        <b val="0"/>
        <i/>
        <color rgb="FFFF0000"/>
      </font>
      <fill>
        <patternFill>
          <bgColor theme="9" tint="0.79998168889431442"/>
        </patternFill>
      </fill>
    </dxf>
    <dxf>
      <font>
        <b val="0"/>
        <i/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vedredningssentralen.n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baseColWidth="10" defaultRowHeight="12.75" x14ac:dyDescent="0.2"/>
  <sheetData>
    <row r="1" spans="1:5" x14ac:dyDescent="0.2">
      <c r="A1" t="s">
        <v>132</v>
      </c>
      <c r="C1" t="s">
        <v>131</v>
      </c>
      <c r="D1" t="s">
        <v>188</v>
      </c>
      <c r="E1" t="s">
        <v>126</v>
      </c>
    </row>
    <row r="2" spans="1:5" x14ac:dyDescent="0.2">
      <c r="A2" t="s">
        <v>133</v>
      </c>
      <c r="B2" t="s">
        <v>139</v>
      </c>
      <c r="C2" t="s">
        <v>124</v>
      </c>
    </row>
    <row r="3" spans="1:5" x14ac:dyDescent="0.2">
      <c r="A3" t="s">
        <v>141</v>
      </c>
      <c r="B3" t="s">
        <v>142</v>
      </c>
      <c r="C3" t="s">
        <v>127</v>
      </c>
    </row>
    <row r="4" spans="1:5" x14ac:dyDescent="0.2">
      <c r="A4" t="s">
        <v>143</v>
      </c>
      <c r="B4" t="s">
        <v>174</v>
      </c>
      <c r="C4" t="s">
        <v>128</v>
      </c>
    </row>
    <row r="5" spans="1:5" x14ac:dyDescent="0.2">
      <c r="A5" t="s">
        <v>152</v>
      </c>
      <c r="B5" t="s">
        <v>175</v>
      </c>
      <c r="C5" t="s">
        <v>129</v>
      </c>
    </row>
    <row r="6" spans="1:5" x14ac:dyDescent="0.2">
      <c r="A6" t="s">
        <v>153</v>
      </c>
      <c r="B6" t="s">
        <v>154</v>
      </c>
      <c r="C6" t="s">
        <v>125</v>
      </c>
    </row>
    <row r="7" spans="1:5" x14ac:dyDescent="0.2">
      <c r="A7" t="s">
        <v>155</v>
      </c>
      <c r="B7" t="s">
        <v>156</v>
      </c>
      <c r="C7" t="s">
        <v>189</v>
      </c>
    </row>
    <row r="8" spans="1:5" x14ac:dyDescent="0.2">
      <c r="A8" t="s">
        <v>157</v>
      </c>
      <c r="B8" t="s">
        <v>158</v>
      </c>
      <c r="C8" t="s">
        <v>190</v>
      </c>
    </row>
    <row r="9" spans="1:5" x14ac:dyDescent="0.2">
      <c r="A9" t="s">
        <v>159</v>
      </c>
      <c r="B9" t="s">
        <v>160</v>
      </c>
      <c r="C9" t="s">
        <v>191</v>
      </c>
    </row>
    <row r="10" spans="1:5" x14ac:dyDescent="0.2">
      <c r="A10" t="s">
        <v>165</v>
      </c>
      <c r="B10" t="s">
        <v>166</v>
      </c>
      <c r="C10" t="s">
        <v>192</v>
      </c>
    </row>
    <row r="11" spans="1:5" x14ac:dyDescent="0.2">
      <c r="A11" t="s">
        <v>167</v>
      </c>
      <c r="B11" t="s">
        <v>168</v>
      </c>
      <c r="C11" t="s">
        <v>130</v>
      </c>
    </row>
    <row r="12" spans="1:5" x14ac:dyDescent="0.2">
      <c r="A12" t="s">
        <v>169</v>
      </c>
      <c r="B12" t="s">
        <v>170</v>
      </c>
    </row>
    <row r="13" spans="1:5" x14ac:dyDescent="0.2">
      <c r="A13" t="s">
        <v>171</v>
      </c>
    </row>
    <row r="14" spans="1:5" x14ac:dyDescent="0.2">
      <c r="A14" t="s">
        <v>172</v>
      </c>
    </row>
    <row r="15" spans="1:5" x14ac:dyDescent="0.2">
      <c r="A15" t="s">
        <v>173</v>
      </c>
    </row>
    <row r="16" spans="1:5" x14ac:dyDescent="0.2">
      <c r="A16" t="s">
        <v>176</v>
      </c>
      <c r="B16" t="s">
        <v>177</v>
      </c>
    </row>
    <row r="17" spans="1:1" x14ac:dyDescent="0.2">
      <c r="A17" t="s">
        <v>184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BT67"/>
  <sheetViews>
    <sheetView showGridLines="0" showZeros="0" zoomScale="115" zoomScaleNormal="115" zoomScalePageLayoutView="11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10" width="3.28515625" style="1"/>
    <col min="11" max="11" width="2.85546875" style="1" customWidth="1"/>
    <col min="12" max="26" width="3.28515625" style="1"/>
    <col min="27" max="27" width="4.28515625" style="1" customWidth="1"/>
    <col min="28" max="16384" width="3.28515625" style="1"/>
  </cols>
  <sheetData>
    <row r="1" spans="1:31" ht="9.75" customHeight="1" x14ac:dyDescent="0.2">
      <c r="A1" s="20"/>
      <c r="B1" s="306" t="s">
        <v>47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1"/>
      <c r="P1" s="21"/>
      <c r="Q1" s="21"/>
      <c r="R1" s="21"/>
      <c r="S1" s="585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1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1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1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1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682" t="s">
        <v>229</v>
      </c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4"/>
    </row>
    <row r="6" spans="1:31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1" ht="5.0999999999999996" customHeight="1" x14ac:dyDescent="0.2">
      <c r="A7" s="5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  <c r="P7" s="15"/>
      <c r="Q7" s="15"/>
      <c r="R7" s="15"/>
      <c r="S7" s="15"/>
      <c r="T7" s="15"/>
      <c r="U7" s="15"/>
      <c r="V7" s="7"/>
      <c r="W7" s="8"/>
      <c r="X7" s="8"/>
      <c r="Y7" s="8"/>
      <c r="Z7" s="8"/>
      <c r="AA7" s="8"/>
      <c r="AB7" s="8"/>
      <c r="AC7" s="8"/>
      <c r="AD7" s="90"/>
    </row>
    <row r="8" spans="1:31" ht="9.75" customHeight="1" x14ac:dyDescent="0.2">
      <c r="A8" s="5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  <c r="P8" s="15"/>
      <c r="Q8" s="15"/>
      <c r="R8" s="15"/>
      <c r="S8" s="15"/>
      <c r="T8" s="15"/>
      <c r="U8" s="1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1" ht="15" customHeight="1" x14ac:dyDescent="0.2">
      <c r="A9" s="5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15"/>
      <c r="R9" s="15"/>
      <c r="S9" s="15"/>
      <c r="T9" s="15"/>
      <c r="U9" s="1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1" ht="5.0999999999999996" customHeight="1" x14ac:dyDescent="0.2">
      <c r="A10" s="5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91"/>
    </row>
    <row r="11" spans="1:31" ht="12.7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7"/>
      <c r="W11" s="7"/>
      <c r="X11" s="7"/>
      <c r="Y11" s="7"/>
      <c r="Z11" s="7"/>
      <c r="AA11" s="7"/>
      <c r="AB11" s="7"/>
      <c r="AC11" s="7"/>
      <c r="AD11" s="91"/>
    </row>
    <row r="12" spans="1:31" ht="12.75" customHeight="1" x14ac:dyDescent="0.2">
      <c r="A12" s="51"/>
      <c r="B12" s="724" t="s">
        <v>241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7"/>
      <c r="X12" s="691" t="s">
        <v>36</v>
      </c>
      <c r="Y12" s="692"/>
      <c r="Z12" s="691" t="s">
        <v>227</v>
      </c>
      <c r="AA12" s="692"/>
      <c r="AB12" s="639" t="s">
        <v>114</v>
      </c>
      <c r="AC12" s="640"/>
      <c r="AD12" s="641"/>
    </row>
    <row r="13" spans="1:31" ht="12.75" customHeight="1" x14ac:dyDescent="0.2">
      <c r="A13" s="51"/>
      <c r="B13" s="688"/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90"/>
      <c r="X13" s="693"/>
      <c r="Y13" s="694"/>
      <c r="Z13" s="693"/>
      <c r="AA13" s="694"/>
      <c r="AB13" s="642"/>
      <c r="AC13" s="643"/>
      <c r="AD13" s="644"/>
    </row>
    <row r="14" spans="1:31" ht="9.75" customHeight="1" x14ac:dyDescent="0.2">
      <c r="A14" s="51"/>
      <c r="B14" s="512" t="s">
        <v>16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4"/>
      <c r="X14" s="695"/>
      <c r="Y14" s="255"/>
      <c r="Z14" s="695"/>
      <c r="AA14" s="255"/>
      <c r="AB14" s="452"/>
      <c r="AC14" s="453"/>
      <c r="AD14" s="454"/>
      <c r="AE14" s="119">
        <f>Z15/24</f>
        <v>0</v>
      </c>
    </row>
    <row r="15" spans="1:31" ht="15.6" customHeight="1" x14ac:dyDescent="0.2">
      <c r="A15" s="51"/>
      <c r="B15" s="696"/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8"/>
      <c r="X15" s="459"/>
      <c r="Y15" s="699"/>
      <c r="Z15" s="459"/>
      <c r="AA15" s="699"/>
      <c r="AB15" s="509">
        <f>(Z15*'Satser m.v.'!D$13)+(AE15*'Satser m.v.'!D$12)</f>
        <v>0</v>
      </c>
      <c r="AC15" s="510"/>
      <c r="AD15" s="511"/>
      <c r="AE15" s="119">
        <f>ROUNDUP(AE14,0)</f>
        <v>0</v>
      </c>
    </row>
    <row r="16" spans="1:31" ht="9.75" customHeight="1" x14ac:dyDescent="0.2">
      <c r="A16" s="51"/>
      <c r="B16" s="512" t="s">
        <v>17</v>
      </c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 t="str">
        <f>IF(B17="","",IF(N17="","obs!",""))</f>
        <v/>
      </c>
      <c r="O16" s="513"/>
      <c r="P16" s="513"/>
      <c r="Q16" s="513"/>
      <c r="R16" s="513"/>
      <c r="S16" s="513"/>
      <c r="T16" s="513" t="str">
        <f>IF(H17="","",IF(T17="","obs!",""))</f>
        <v/>
      </c>
      <c r="U16" s="513"/>
      <c r="V16" s="513"/>
      <c r="W16" s="514"/>
      <c r="X16" s="695"/>
      <c r="Y16" s="255"/>
      <c r="Z16" s="695"/>
      <c r="AA16" s="255"/>
      <c r="AB16" s="452"/>
      <c r="AC16" s="453"/>
      <c r="AD16" s="454"/>
      <c r="AE16" s="119">
        <f>Z17/24</f>
        <v>0</v>
      </c>
    </row>
    <row r="17" spans="1:31" ht="15.6" customHeight="1" x14ac:dyDescent="0.2">
      <c r="A17" s="51"/>
      <c r="B17" s="696"/>
      <c r="C17" s="697"/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>
        <f>IF(V17="",0,IF(N17="",0,IF(V17&lt;=13.999,0.5,IF(V17&lt;=23.999,1,IF(V17&lt;=37.9999,1.5,IF(V17&lt;=38,2,2))))))</f>
        <v>0</v>
      </c>
      <c r="Q17" s="697"/>
      <c r="R17" s="697">
        <f>IF(P17=0,0,R15)</f>
        <v>0</v>
      </c>
      <c r="S17" s="697"/>
      <c r="T17" s="697"/>
      <c r="U17" s="697"/>
      <c r="V17" s="697"/>
      <c r="W17" s="698"/>
      <c r="X17" s="459"/>
      <c r="Y17" s="461"/>
      <c r="Z17" s="459"/>
      <c r="AA17" s="699"/>
      <c r="AB17" s="509">
        <f>(Z17*'Satser m.v.'!D$13)+(AE17*'Satser m.v.'!D$12)</f>
        <v>0</v>
      </c>
      <c r="AC17" s="510"/>
      <c r="AD17" s="511"/>
      <c r="AE17" s="119">
        <f>ROUNDUP(AE16,0)</f>
        <v>0</v>
      </c>
    </row>
    <row r="18" spans="1:31" ht="9.75" customHeight="1" x14ac:dyDescent="0.2">
      <c r="A18" s="51"/>
      <c r="B18" s="512" t="s">
        <v>18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 t="str">
        <f>IF(B19="","",IF(N19="","obs!",""))</f>
        <v/>
      </c>
      <c r="O18" s="513"/>
      <c r="P18" s="513"/>
      <c r="Q18" s="513"/>
      <c r="R18" s="513"/>
      <c r="S18" s="513"/>
      <c r="T18" s="513" t="str">
        <f>IF(H19="","",IF(T19="","obs!",""))</f>
        <v/>
      </c>
      <c r="U18" s="513"/>
      <c r="V18" s="513"/>
      <c r="W18" s="514"/>
      <c r="X18" s="695"/>
      <c r="Y18" s="255"/>
      <c r="Z18" s="695"/>
      <c r="AA18" s="255"/>
      <c r="AB18" s="452"/>
      <c r="AC18" s="453"/>
      <c r="AD18" s="454"/>
      <c r="AE18" s="119">
        <f>Z19/24</f>
        <v>0</v>
      </c>
    </row>
    <row r="19" spans="1:31" ht="15.6" customHeight="1" x14ac:dyDescent="0.2">
      <c r="A19" s="51"/>
      <c r="B19" s="696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>
        <f>IF(V19="",0,IF(N19="",0,IF(V19&lt;=13.999,0.5,IF(V19&lt;=23.999,1,IF(V19&lt;=37.9999,1.5,IF(V19&lt;=38,2,2))))))</f>
        <v>0</v>
      </c>
      <c r="Q19" s="697"/>
      <c r="R19" s="697">
        <f>IF(P19=0,0,R17)</f>
        <v>0</v>
      </c>
      <c r="S19" s="697"/>
      <c r="T19" s="697"/>
      <c r="U19" s="697"/>
      <c r="V19" s="697"/>
      <c r="W19" s="698"/>
      <c r="X19" s="501"/>
      <c r="Y19" s="461"/>
      <c r="Z19" s="459"/>
      <c r="AA19" s="699"/>
      <c r="AB19" s="509">
        <f>(Z19*'Satser m.v.'!D$13)+(AE19*'Satser m.v.'!D$12)</f>
        <v>0</v>
      </c>
      <c r="AC19" s="510"/>
      <c r="AD19" s="511"/>
      <c r="AE19" s="119">
        <f>ROUNDUP(AE18,0)</f>
        <v>0</v>
      </c>
    </row>
    <row r="20" spans="1:31" ht="9.75" customHeight="1" x14ac:dyDescent="0.2">
      <c r="A20" s="51"/>
      <c r="B20" s="512" t="s">
        <v>19</v>
      </c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 t="str">
        <f>IF(B21="","",IF(N21="","obs!",""))</f>
        <v/>
      </c>
      <c r="O20" s="513"/>
      <c r="P20" s="513"/>
      <c r="Q20" s="513"/>
      <c r="R20" s="513"/>
      <c r="S20" s="513"/>
      <c r="T20" s="513" t="str">
        <f>IF(H21="","",IF(T21="","obs!",""))</f>
        <v/>
      </c>
      <c r="U20" s="513"/>
      <c r="V20" s="513"/>
      <c r="W20" s="514"/>
      <c r="X20" s="695"/>
      <c r="Y20" s="255"/>
      <c r="Z20" s="695"/>
      <c r="AA20" s="255"/>
      <c r="AB20" s="452"/>
      <c r="AC20" s="453"/>
      <c r="AD20" s="454"/>
      <c r="AE20" s="119">
        <f>Z21/24</f>
        <v>0</v>
      </c>
    </row>
    <row r="21" spans="1:31" ht="15.6" customHeight="1" x14ac:dyDescent="0.2">
      <c r="A21" s="51"/>
      <c r="B21" s="696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>
        <f>IF(V21="",0,IF(N21="",0,IF(V21&lt;=13.999,0.5,IF(V21&lt;=23.999,1,IF(V21&lt;=37.9999,1.5,IF(V21&lt;=38,2,2))))))</f>
        <v>0</v>
      </c>
      <c r="Q21" s="697"/>
      <c r="R21" s="697">
        <f>IF(P21=0,0,R19)</f>
        <v>0</v>
      </c>
      <c r="S21" s="697"/>
      <c r="T21" s="697"/>
      <c r="U21" s="697"/>
      <c r="V21" s="697"/>
      <c r="W21" s="698"/>
      <c r="X21" s="501"/>
      <c r="Y21" s="461"/>
      <c r="Z21" s="459"/>
      <c r="AA21" s="699"/>
      <c r="AB21" s="509">
        <f>(Z21*'Satser m.v.'!D$13)+(AE21*'Satser m.v.'!D$12)</f>
        <v>0</v>
      </c>
      <c r="AC21" s="510"/>
      <c r="AD21" s="511"/>
      <c r="AE21" s="119">
        <f>ROUNDUP(AE20,0)</f>
        <v>0</v>
      </c>
    </row>
    <row r="22" spans="1:31" ht="9.75" customHeight="1" x14ac:dyDescent="0.2">
      <c r="A22" s="51"/>
      <c r="B22" s="512" t="s">
        <v>20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 t="str">
        <f>IF(B23="","",IF(N23="","obs!",""))</f>
        <v/>
      </c>
      <c r="O22" s="513"/>
      <c r="P22" s="513"/>
      <c r="Q22" s="513"/>
      <c r="R22" s="513"/>
      <c r="S22" s="513"/>
      <c r="T22" s="513" t="str">
        <f>IF(H23="","",IF(T23="","obs!",""))</f>
        <v/>
      </c>
      <c r="U22" s="513"/>
      <c r="V22" s="513"/>
      <c r="W22" s="514"/>
      <c r="X22" s="695"/>
      <c r="Y22" s="255"/>
      <c r="Z22" s="695"/>
      <c r="AA22" s="255"/>
      <c r="AB22" s="452"/>
      <c r="AC22" s="453"/>
      <c r="AD22" s="454"/>
      <c r="AE22" s="119">
        <f>Z23/24</f>
        <v>0</v>
      </c>
    </row>
    <row r="23" spans="1:31" ht="15.6" customHeight="1" x14ac:dyDescent="0.2">
      <c r="A23" s="51"/>
      <c r="B23" s="696"/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>
        <f>IF(V23="",0,IF(N23="",0,IF(V23&lt;=13.999,0.5,IF(V23&lt;=23.999,1,IF(V23&lt;=37.9999,1.5,IF(V23&lt;=38,2,2))))))</f>
        <v>0</v>
      </c>
      <c r="Q23" s="697"/>
      <c r="R23" s="697">
        <f>IF(P23=0,0,R21)</f>
        <v>0</v>
      </c>
      <c r="S23" s="697"/>
      <c r="T23" s="697"/>
      <c r="U23" s="697"/>
      <c r="V23" s="697"/>
      <c r="W23" s="698"/>
      <c r="X23" s="501"/>
      <c r="Y23" s="461"/>
      <c r="Z23" s="459"/>
      <c r="AA23" s="699"/>
      <c r="AB23" s="509">
        <f>(Z23*'Satser m.v.'!D$13)+(AE23*'Satser m.v.'!D$12)</f>
        <v>0</v>
      </c>
      <c r="AC23" s="510"/>
      <c r="AD23" s="511"/>
      <c r="AE23" s="119">
        <f>ROUNDUP(AE22,0)</f>
        <v>0</v>
      </c>
    </row>
    <row r="24" spans="1:31" ht="9.75" customHeight="1" x14ac:dyDescent="0.2">
      <c r="A24" s="51"/>
      <c r="B24" s="512" t="s">
        <v>21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 t="str">
        <f>IF(B25="","",IF(N25="","obs!",""))</f>
        <v/>
      </c>
      <c r="O24" s="513"/>
      <c r="P24" s="513"/>
      <c r="Q24" s="513"/>
      <c r="R24" s="513"/>
      <c r="S24" s="513"/>
      <c r="T24" s="513" t="str">
        <f>IF(H25="","",IF(T25="","obs!",""))</f>
        <v/>
      </c>
      <c r="U24" s="513"/>
      <c r="V24" s="513"/>
      <c r="W24" s="514"/>
      <c r="X24" s="695"/>
      <c r="Y24" s="255"/>
      <c r="Z24" s="695"/>
      <c r="AA24" s="255"/>
      <c r="AB24" s="452"/>
      <c r="AC24" s="453"/>
      <c r="AD24" s="454"/>
      <c r="AE24" s="119">
        <f>Z25/24</f>
        <v>0</v>
      </c>
    </row>
    <row r="25" spans="1:31" ht="15.6" customHeight="1" x14ac:dyDescent="0.2">
      <c r="A25" s="51"/>
      <c r="B25" s="696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>
        <f>IF(V25="",0,IF(N25="",0,IF(V25&lt;=13.999,0.5,IF(V25&lt;=23.999,1,IF(V25&lt;=37.9999,1.5,IF(V25&lt;=38,2,2))))))</f>
        <v>0</v>
      </c>
      <c r="Q25" s="697"/>
      <c r="R25" s="697">
        <f>IF(P25=0,0,R23)</f>
        <v>0</v>
      </c>
      <c r="S25" s="697"/>
      <c r="T25" s="697"/>
      <c r="U25" s="697"/>
      <c r="V25" s="697"/>
      <c r="W25" s="698"/>
      <c r="X25" s="501"/>
      <c r="Y25" s="461"/>
      <c r="Z25" s="459"/>
      <c r="AA25" s="699"/>
      <c r="AB25" s="509">
        <f>(Z25*'Satser m.v.'!D$13)+(AE25*'Satser m.v.'!D$12)</f>
        <v>0</v>
      </c>
      <c r="AC25" s="510"/>
      <c r="AD25" s="511"/>
      <c r="AE25" s="119">
        <f>ROUNDUP(AE24,0)</f>
        <v>0</v>
      </c>
    </row>
    <row r="26" spans="1:31" ht="9.75" customHeight="1" x14ac:dyDescent="0.2">
      <c r="A26" s="51"/>
      <c r="B26" s="512" t="s">
        <v>22</v>
      </c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 t="str">
        <f>IF(B27="","",IF(N27="","obs!",""))</f>
        <v/>
      </c>
      <c r="O26" s="513"/>
      <c r="P26" s="513"/>
      <c r="Q26" s="513"/>
      <c r="R26" s="513"/>
      <c r="S26" s="513"/>
      <c r="T26" s="513" t="str">
        <f>IF(H27="","",IF(T27="","obs!",""))</f>
        <v/>
      </c>
      <c r="U26" s="513"/>
      <c r="V26" s="513"/>
      <c r="W26" s="514"/>
      <c r="X26" s="695"/>
      <c r="Y26" s="255"/>
      <c r="Z26" s="695"/>
      <c r="AA26" s="255"/>
      <c r="AB26" s="452"/>
      <c r="AC26" s="453"/>
      <c r="AD26" s="454"/>
      <c r="AE26" s="119">
        <f>Z27/24</f>
        <v>0</v>
      </c>
    </row>
    <row r="27" spans="1:31" ht="15.6" customHeight="1" x14ac:dyDescent="0.2">
      <c r="A27" s="51"/>
      <c r="B27" s="696"/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>
        <f>IF(V27="",0,IF(N27="",0,IF(V27&lt;=13.999,0.5,IF(V27&lt;=23.999,1,IF(V27&lt;=37.9999,1.5,IF(V27&lt;=38,2,2))))))</f>
        <v>0</v>
      </c>
      <c r="Q27" s="697"/>
      <c r="R27" s="697">
        <f>IF(P27=0,0,R25)</f>
        <v>0</v>
      </c>
      <c r="S27" s="697"/>
      <c r="T27" s="697"/>
      <c r="U27" s="697"/>
      <c r="V27" s="697"/>
      <c r="W27" s="698"/>
      <c r="X27" s="501"/>
      <c r="Y27" s="461"/>
      <c r="Z27" s="459"/>
      <c r="AA27" s="699"/>
      <c r="AB27" s="509">
        <f>(Z27*'Satser m.v.'!D$13)+(AE27*'Satser m.v.'!D$12)</f>
        <v>0</v>
      </c>
      <c r="AC27" s="510"/>
      <c r="AD27" s="511"/>
      <c r="AE27" s="119">
        <f>ROUNDUP(AE26,0)</f>
        <v>0</v>
      </c>
    </row>
    <row r="28" spans="1:31" ht="9.75" customHeight="1" x14ac:dyDescent="0.2">
      <c r="A28" s="51"/>
      <c r="B28" s="512" t="s">
        <v>23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 t="str">
        <f>IF(B29="","",IF(N29="","obs!",""))</f>
        <v/>
      </c>
      <c r="O28" s="513"/>
      <c r="P28" s="513"/>
      <c r="Q28" s="513"/>
      <c r="R28" s="513"/>
      <c r="S28" s="513"/>
      <c r="T28" s="513" t="str">
        <f>IF(H29="","",IF(T29="","obs!",""))</f>
        <v/>
      </c>
      <c r="U28" s="513"/>
      <c r="V28" s="513"/>
      <c r="W28" s="514"/>
      <c r="X28" s="695"/>
      <c r="Y28" s="255"/>
      <c r="Z28" s="695"/>
      <c r="AA28" s="255"/>
      <c r="AB28" s="452"/>
      <c r="AC28" s="453"/>
      <c r="AD28" s="454"/>
      <c r="AE28" s="119">
        <f>Z29/24</f>
        <v>0</v>
      </c>
    </row>
    <row r="29" spans="1:31" ht="15.6" customHeight="1" x14ac:dyDescent="0.2">
      <c r="A29" s="51"/>
      <c r="B29" s="696"/>
      <c r="C29" s="697"/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>
        <f>IF(V29="",0,IF(N29="",0,IF(V29&lt;=13.999,0.5,IF(V29&lt;=23.999,1,IF(V29&lt;=37.9999,1.5,IF(V29&lt;=38,2,2))))))</f>
        <v>0</v>
      </c>
      <c r="Q29" s="697"/>
      <c r="R29" s="697">
        <f>IF(P29=0,0,R27)</f>
        <v>0</v>
      </c>
      <c r="S29" s="697"/>
      <c r="T29" s="697"/>
      <c r="U29" s="697"/>
      <c r="V29" s="697"/>
      <c r="W29" s="698"/>
      <c r="X29" s="501"/>
      <c r="Y29" s="461"/>
      <c r="Z29" s="459"/>
      <c r="AA29" s="699"/>
      <c r="AB29" s="509">
        <f>(Z29*'Satser m.v.'!D$13)+(AE29*'Satser m.v.'!D$12)</f>
        <v>0</v>
      </c>
      <c r="AC29" s="510"/>
      <c r="AD29" s="511"/>
      <c r="AE29" s="119">
        <f>ROUNDUP(AE28,0)</f>
        <v>0</v>
      </c>
    </row>
    <row r="30" spans="1:31" ht="9.75" customHeight="1" x14ac:dyDescent="0.2">
      <c r="A30" s="51"/>
      <c r="B30" s="512" t="s">
        <v>24</v>
      </c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 t="str">
        <f>IF(B31="","",IF(N31="","obs!",""))</f>
        <v/>
      </c>
      <c r="O30" s="513"/>
      <c r="P30" s="513"/>
      <c r="Q30" s="513"/>
      <c r="R30" s="513"/>
      <c r="S30" s="513"/>
      <c r="T30" s="513" t="str">
        <f>IF(H31="","",IF(T31="","obs!",""))</f>
        <v/>
      </c>
      <c r="U30" s="513"/>
      <c r="V30" s="513"/>
      <c r="W30" s="514"/>
      <c r="X30" s="695"/>
      <c r="Y30" s="255"/>
      <c r="Z30" s="695"/>
      <c r="AA30" s="255"/>
      <c r="AB30" s="452"/>
      <c r="AC30" s="453"/>
      <c r="AD30" s="454"/>
      <c r="AE30" s="119">
        <f>Z31/24</f>
        <v>0</v>
      </c>
    </row>
    <row r="31" spans="1:31" ht="15.6" customHeight="1" x14ac:dyDescent="0.2">
      <c r="A31" s="51"/>
      <c r="B31" s="696"/>
      <c r="C31" s="697"/>
      <c r="D31" s="697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>
        <f>IF(V31="",0,IF(N31="",0,IF(V31&lt;=13.999,0.5,IF(V31&lt;=23.999,1,IF(V31&lt;=37.9999,1.5,IF(V31&lt;=38,2,2))))))</f>
        <v>0</v>
      </c>
      <c r="Q31" s="697"/>
      <c r="R31" s="697">
        <f>IF(P31=0,0,R29)</f>
        <v>0</v>
      </c>
      <c r="S31" s="697"/>
      <c r="T31" s="697"/>
      <c r="U31" s="697"/>
      <c r="V31" s="697"/>
      <c r="W31" s="698"/>
      <c r="X31" s="501"/>
      <c r="Y31" s="461"/>
      <c r="Z31" s="459"/>
      <c r="AA31" s="699"/>
      <c r="AB31" s="509">
        <f>(Z31*'Satser m.v.'!D$13)+(AE31*'Satser m.v.'!D$12)</f>
        <v>0</v>
      </c>
      <c r="AC31" s="510"/>
      <c r="AD31" s="511"/>
      <c r="AE31" s="119">
        <f>ROUNDUP(AE30,0)</f>
        <v>0</v>
      </c>
    </row>
    <row r="32" spans="1:31" ht="9.75" customHeight="1" x14ac:dyDescent="0.2">
      <c r="A32" s="51"/>
      <c r="B32" s="512" t="s">
        <v>25</v>
      </c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 t="str">
        <f>IF(B33="","",IF(N33="","obs!",""))</f>
        <v/>
      </c>
      <c r="O32" s="513"/>
      <c r="P32" s="513"/>
      <c r="Q32" s="513"/>
      <c r="R32" s="513"/>
      <c r="S32" s="513"/>
      <c r="T32" s="513" t="str">
        <f>IF(H33="","",IF(T33="","obs!",""))</f>
        <v/>
      </c>
      <c r="U32" s="513"/>
      <c r="V32" s="513"/>
      <c r="W32" s="514"/>
      <c r="X32" s="695"/>
      <c r="Y32" s="255"/>
      <c r="Z32" s="695"/>
      <c r="AA32" s="255"/>
      <c r="AB32" s="452"/>
      <c r="AC32" s="453"/>
      <c r="AD32" s="454"/>
      <c r="AE32" s="119">
        <f>Z33/24</f>
        <v>0</v>
      </c>
    </row>
    <row r="33" spans="1:31" ht="15.6" customHeight="1" x14ac:dyDescent="0.2">
      <c r="A33" s="51"/>
      <c r="B33" s="696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>
        <f>IF(V33="",0,IF(N33="",0,IF(V33&lt;=13.999,0.5,IF(V33&lt;=23.999,1,IF(V33&lt;=37.9999,1.5,IF(V33&lt;=38,2,2))))))</f>
        <v>0</v>
      </c>
      <c r="Q33" s="697"/>
      <c r="R33" s="697">
        <f>IF(P33=0,0,R31)</f>
        <v>0</v>
      </c>
      <c r="S33" s="697"/>
      <c r="T33" s="697"/>
      <c r="U33" s="697"/>
      <c r="V33" s="697"/>
      <c r="W33" s="698"/>
      <c r="X33" s="501"/>
      <c r="Y33" s="461"/>
      <c r="Z33" s="459"/>
      <c r="AA33" s="699"/>
      <c r="AB33" s="509">
        <f>(Z33*'Satser m.v.'!D$13)+(AE33*'Satser m.v.'!D$12)</f>
        <v>0</v>
      </c>
      <c r="AC33" s="510"/>
      <c r="AD33" s="511"/>
      <c r="AE33" s="119">
        <f>ROUNDUP(AE32,0)</f>
        <v>0</v>
      </c>
    </row>
    <row r="34" spans="1:31" ht="9.75" customHeight="1" x14ac:dyDescent="0.2">
      <c r="A34" s="51"/>
      <c r="B34" s="512" t="s">
        <v>26</v>
      </c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 t="str">
        <f>IF(B35="","",IF(N35="","obs!",""))</f>
        <v/>
      </c>
      <c r="O34" s="513"/>
      <c r="P34" s="513"/>
      <c r="Q34" s="513"/>
      <c r="R34" s="513"/>
      <c r="S34" s="513"/>
      <c r="T34" s="513" t="str">
        <f>IF(H35="","",IF(T35="","obs!",""))</f>
        <v/>
      </c>
      <c r="U34" s="513"/>
      <c r="V34" s="513"/>
      <c r="W34" s="514"/>
      <c r="X34" s="695"/>
      <c r="Y34" s="255"/>
      <c r="Z34" s="695"/>
      <c r="AA34" s="255"/>
      <c r="AB34" s="452"/>
      <c r="AC34" s="453"/>
      <c r="AD34" s="454"/>
      <c r="AE34" s="119">
        <f>Z35/24</f>
        <v>0</v>
      </c>
    </row>
    <row r="35" spans="1:31" ht="15.6" customHeight="1" x14ac:dyDescent="0.2">
      <c r="A35" s="51"/>
      <c r="B35" s="696"/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>
        <f>IF(V35="",0,IF(N35="",0,IF(V35&lt;=13.999,0.5,IF(V35&lt;=23.999,1,IF(V35&lt;=37.9999,1.5,IF(V35&lt;=38,2,2))))))</f>
        <v>0</v>
      </c>
      <c r="Q35" s="697"/>
      <c r="R35" s="697">
        <f>IF(P35=0,0,R33)</f>
        <v>0</v>
      </c>
      <c r="S35" s="697"/>
      <c r="T35" s="697"/>
      <c r="U35" s="697"/>
      <c r="V35" s="697"/>
      <c r="W35" s="698"/>
      <c r="X35" s="501"/>
      <c r="Y35" s="461"/>
      <c r="Z35" s="459"/>
      <c r="AA35" s="699"/>
      <c r="AB35" s="509">
        <f>(Z35*'Satser m.v.'!D$13)+(AE35*'Satser m.v.'!D$12)</f>
        <v>0</v>
      </c>
      <c r="AC35" s="510"/>
      <c r="AD35" s="511"/>
      <c r="AE35" s="119">
        <f>ROUNDUP(AE34,0)</f>
        <v>0</v>
      </c>
    </row>
    <row r="36" spans="1:31" ht="9.75" customHeight="1" x14ac:dyDescent="0.2">
      <c r="A36" s="51"/>
      <c r="B36" s="512" t="s">
        <v>30</v>
      </c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 t="str">
        <f>IF(B37="","",IF(N37="","obs!",""))</f>
        <v/>
      </c>
      <c r="O36" s="513"/>
      <c r="P36" s="513"/>
      <c r="Q36" s="513"/>
      <c r="R36" s="513"/>
      <c r="S36" s="513"/>
      <c r="T36" s="513" t="str">
        <f>IF(H37="","",IF(T37="","obs!",""))</f>
        <v/>
      </c>
      <c r="U36" s="513"/>
      <c r="V36" s="513"/>
      <c r="W36" s="514"/>
      <c r="X36" s="695"/>
      <c r="Y36" s="255"/>
      <c r="Z36" s="695"/>
      <c r="AA36" s="255"/>
      <c r="AB36" s="452"/>
      <c r="AC36" s="453"/>
      <c r="AD36" s="454"/>
      <c r="AE36" s="119">
        <f>Z37/24</f>
        <v>0</v>
      </c>
    </row>
    <row r="37" spans="1:31" ht="15.6" customHeight="1" x14ac:dyDescent="0.2">
      <c r="A37" s="51"/>
      <c r="B37" s="696"/>
      <c r="C37" s="697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>
        <f>IF(V37="",0,IF(N37="",0,IF(V37&lt;=13.999,0.5,IF(V37&lt;=23.999,1,IF(V37&lt;=37.9999,1.5,IF(V37&lt;=38,2,2))))))</f>
        <v>0</v>
      </c>
      <c r="Q37" s="697"/>
      <c r="R37" s="697">
        <f>IF(P37=0,0,R35)</f>
        <v>0</v>
      </c>
      <c r="S37" s="697"/>
      <c r="T37" s="697"/>
      <c r="U37" s="697"/>
      <c r="V37" s="697"/>
      <c r="W37" s="698"/>
      <c r="X37" s="501"/>
      <c r="Y37" s="461"/>
      <c r="Z37" s="459"/>
      <c r="AA37" s="699"/>
      <c r="AB37" s="509">
        <f>(Z37*'Satser m.v.'!D$13)+(AE37*'Satser m.v.'!D$12)</f>
        <v>0</v>
      </c>
      <c r="AC37" s="510"/>
      <c r="AD37" s="511"/>
      <c r="AE37" s="119">
        <f>ROUNDUP(AE36,0)</f>
        <v>0</v>
      </c>
    </row>
    <row r="38" spans="1:31" ht="9.75" customHeight="1" x14ac:dyDescent="0.2">
      <c r="A38" s="51"/>
      <c r="B38" s="512" t="s">
        <v>29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 t="str">
        <f>IF(B39="","",IF(N39="","obs!",""))</f>
        <v/>
      </c>
      <c r="O38" s="513"/>
      <c r="P38" s="513"/>
      <c r="Q38" s="513"/>
      <c r="R38" s="513"/>
      <c r="S38" s="513"/>
      <c r="T38" s="513" t="str">
        <f>IF(H39="","",IF(T39="","obs!",""))</f>
        <v/>
      </c>
      <c r="U38" s="513"/>
      <c r="V38" s="513"/>
      <c r="W38" s="514"/>
      <c r="X38" s="695"/>
      <c r="Y38" s="255"/>
      <c r="Z38" s="695"/>
      <c r="AA38" s="255"/>
      <c r="AB38" s="452"/>
      <c r="AC38" s="453"/>
      <c r="AD38" s="454"/>
      <c r="AE38" s="119">
        <f>Z39/24</f>
        <v>0</v>
      </c>
    </row>
    <row r="39" spans="1:31" ht="15.6" customHeight="1" x14ac:dyDescent="0.2">
      <c r="A39" s="51"/>
      <c r="B39" s="696"/>
      <c r="C39" s="697"/>
      <c r="D39" s="697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697"/>
      <c r="P39" s="697">
        <f>IF(V39="",0,IF(N39="",0,IF(V39&lt;=13.999,0.5,IF(V39&lt;=23.999,1,IF(V39&lt;=37.9999,1.5,IF(V39&lt;=38,2,2))))))</f>
        <v>0</v>
      </c>
      <c r="Q39" s="697"/>
      <c r="R39" s="697">
        <f>IF(P39=0,0,R37)</f>
        <v>0</v>
      </c>
      <c r="S39" s="697"/>
      <c r="T39" s="697"/>
      <c r="U39" s="697"/>
      <c r="V39" s="697"/>
      <c r="W39" s="698"/>
      <c r="X39" s="501"/>
      <c r="Y39" s="461"/>
      <c r="Z39" s="459"/>
      <c r="AA39" s="699"/>
      <c r="AB39" s="509">
        <f>(Z39*'Satser m.v.'!D$13)+(AE39*'Satser m.v.'!D$12)</f>
        <v>0</v>
      </c>
      <c r="AC39" s="510"/>
      <c r="AD39" s="511"/>
      <c r="AE39" s="119">
        <f>ROUNDUP(AE38,0)</f>
        <v>0</v>
      </c>
    </row>
    <row r="40" spans="1:31" ht="9.75" customHeight="1" x14ac:dyDescent="0.2">
      <c r="A40" s="51"/>
      <c r="B40" s="512" t="s">
        <v>28</v>
      </c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 t="str">
        <f>IF(B41="","",IF(N41="","obs!",""))</f>
        <v/>
      </c>
      <c r="O40" s="513"/>
      <c r="P40" s="513"/>
      <c r="Q40" s="513"/>
      <c r="R40" s="513"/>
      <c r="S40" s="513"/>
      <c r="T40" s="513" t="str">
        <f>IF(H41="","",IF(T41="","obs!",""))</f>
        <v/>
      </c>
      <c r="U40" s="513"/>
      <c r="V40" s="513"/>
      <c r="W40" s="514"/>
      <c r="X40" s="695"/>
      <c r="Y40" s="255"/>
      <c r="Z40" s="695"/>
      <c r="AA40" s="255"/>
      <c r="AB40" s="452"/>
      <c r="AC40" s="453"/>
      <c r="AD40" s="454"/>
      <c r="AE40" s="119">
        <f>Z41/24</f>
        <v>0</v>
      </c>
    </row>
    <row r="41" spans="1:31" ht="15.6" customHeight="1" x14ac:dyDescent="0.2">
      <c r="A41" s="51"/>
      <c r="B41" s="696"/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>
        <f>IF(V41="",0,IF(N41="",0,IF(V41&lt;=13.999,0.5,IF(V41&lt;=23.999,1,IF(V41&lt;=37.9999,1.5,IF(V41&lt;=38,2,2))))))</f>
        <v>0</v>
      </c>
      <c r="Q41" s="697"/>
      <c r="R41" s="697">
        <f>IF(P41=0,0,R39)</f>
        <v>0</v>
      </c>
      <c r="S41" s="697"/>
      <c r="T41" s="697"/>
      <c r="U41" s="697"/>
      <c r="V41" s="697"/>
      <c r="W41" s="698"/>
      <c r="X41" s="501"/>
      <c r="Y41" s="461"/>
      <c r="Z41" s="459"/>
      <c r="AA41" s="699"/>
      <c r="AB41" s="509">
        <f>(Z41*'Satser m.v.'!D$13)+(AE41*'Satser m.v.'!D$12)</f>
        <v>0</v>
      </c>
      <c r="AC41" s="510"/>
      <c r="AD41" s="511"/>
      <c r="AE41" s="119">
        <f>ROUNDUP(AE40,0)</f>
        <v>0</v>
      </c>
    </row>
    <row r="42" spans="1:31" ht="9.75" customHeight="1" x14ac:dyDescent="0.2">
      <c r="A42" s="51"/>
      <c r="B42" s="512" t="s">
        <v>27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 t="str">
        <f>IF(B43="","",IF(N43="","obs!",""))</f>
        <v/>
      </c>
      <c r="O42" s="513"/>
      <c r="P42" s="513"/>
      <c r="Q42" s="513"/>
      <c r="R42" s="513"/>
      <c r="S42" s="513"/>
      <c r="T42" s="513" t="str">
        <f>IF(H43="","",IF(T43="","obs!",""))</f>
        <v/>
      </c>
      <c r="U42" s="513"/>
      <c r="V42" s="513"/>
      <c r="W42" s="514"/>
      <c r="X42" s="695"/>
      <c r="Y42" s="255"/>
      <c r="Z42" s="695"/>
      <c r="AA42" s="255"/>
      <c r="AB42" s="452"/>
      <c r="AC42" s="453"/>
      <c r="AD42" s="454"/>
      <c r="AE42" s="119">
        <f>Z43/24</f>
        <v>0</v>
      </c>
    </row>
    <row r="43" spans="1:31" ht="15.6" customHeight="1" x14ac:dyDescent="0.2">
      <c r="A43" s="51"/>
      <c r="B43" s="696"/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>
        <f>IF(V43="",0,IF(N43="",0,IF(V43&lt;=13.999,0.5,IF(V43&lt;=23.999,1,IF(V43&lt;=37.9999,1.5,IF(V43&lt;=38,2,2))))))</f>
        <v>0</v>
      </c>
      <c r="Q43" s="697"/>
      <c r="R43" s="697">
        <f>IF(P43=0,0,R41)</f>
        <v>0</v>
      </c>
      <c r="S43" s="697"/>
      <c r="T43" s="697"/>
      <c r="U43" s="697"/>
      <c r="V43" s="697"/>
      <c r="W43" s="698"/>
      <c r="X43" s="501"/>
      <c r="Y43" s="461"/>
      <c r="Z43" s="459"/>
      <c r="AA43" s="699"/>
      <c r="AB43" s="509">
        <f>(Z43*'Satser m.v.'!D$13)+(AE43*'Satser m.v.'!D$12)</f>
        <v>0</v>
      </c>
      <c r="AC43" s="510"/>
      <c r="AD43" s="511"/>
      <c r="AE43" s="119">
        <f>ROUNDUP(AE42,0)</f>
        <v>0</v>
      </c>
    </row>
    <row r="44" spans="1:31" ht="9.75" customHeight="1" x14ac:dyDescent="0.2">
      <c r="A44" s="5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6"/>
      <c r="O44" s="69"/>
      <c r="P44" s="706"/>
      <c r="Q44" s="706"/>
      <c r="R44" s="26"/>
      <c r="S44" s="43"/>
      <c r="T44" s="706"/>
      <c r="U44" s="706"/>
      <c r="V44" s="706"/>
      <c r="W44" s="706"/>
      <c r="X44" s="69"/>
      <c r="Y44" s="618" t="s">
        <v>223</v>
      </c>
      <c r="Z44" s="618"/>
      <c r="AA44" s="619"/>
      <c r="AB44" s="710">
        <f>SUM(AB14:AB43)</f>
        <v>0</v>
      </c>
      <c r="AC44" s="710"/>
      <c r="AD44" s="711"/>
    </row>
    <row r="45" spans="1:31" ht="15" customHeight="1" x14ac:dyDescent="0.2">
      <c r="A45" s="5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38"/>
      <c r="S45" s="38"/>
      <c r="T45" s="707"/>
      <c r="U45" s="707"/>
      <c r="V45" s="11"/>
      <c r="W45" s="11"/>
      <c r="X45" s="11"/>
      <c r="Y45" s="708"/>
      <c r="Z45" s="708"/>
      <c r="AA45" s="709"/>
      <c r="AB45" s="712"/>
      <c r="AC45" s="712"/>
      <c r="AD45" s="713"/>
    </row>
    <row r="46" spans="1:31" ht="9.75" customHeight="1" x14ac:dyDescent="0.2">
      <c r="A46" s="5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11"/>
      <c r="O46" s="36"/>
      <c r="P46" s="36"/>
      <c r="Q46" s="36"/>
      <c r="R46" s="11"/>
      <c r="S46" s="36"/>
      <c r="T46" s="36"/>
      <c r="U46" s="36"/>
      <c r="V46" s="37"/>
      <c r="W46" s="37"/>
      <c r="X46" s="37"/>
      <c r="Y46" s="35"/>
      <c r="Z46" s="35"/>
      <c r="AA46" s="76"/>
      <c r="AB46" s="35"/>
      <c r="AC46" s="35"/>
      <c r="AD46" s="4"/>
    </row>
    <row r="47" spans="1:31" ht="9.75" customHeight="1" x14ac:dyDescent="0.2">
      <c r="A47" s="5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27"/>
    </row>
    <row r="48" spans="1:31" ht="9.75" customHeight="1" x14ac:dyDescent="0.2">
      <c r="A48" s="5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27"/>
    </row>
    <row r="49" spans="1:30" ht="9.75" customHeight="1" x14ac:dyDescent="0.2">
      <c r="A49" s="5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27"/>
    </row>
    <row r="50" spans="1:30" ht="9.75" customHeight="1" x14ac:dyDescent="0.2">
      <c r="A50" s="5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7"/>
    </row>
    <row r="51" spans="1:30" ht="12" customHeight="1" x14ac:dyDescent="0.2">
      <c r="A51" s="5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27"/>
    </row>
    <row r="52" spans="1:30" ht="12" customHeight="1" x14ac:dyDescent="0.2">
      <c r="A52" s="5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27"/>
    </row>
    <row r="53" spans="1:30" ht="12" customHeight="1" x14ac:dyDescent="0.2">
      <c r="A53" s="5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27"/>
    </row>
    <row r="54" spans="1:30" ht="15" customHeight="1" x14ac:dyDescent="0.2">
      <c r="A54" s="51"/>
      <c r="B54" s="9"/>
      <c r="C54" s="10"/>
      <c r="D54" s="10"/>
      <c r="E54" s="10"/>
      <c r="F54" s="11"/>
      <c r="G54" s="12"/>
      <c r="H54" s="12"/>
      <c r="I54" s="11"/>
      <c r="J54" s="42"/>
      <c r="K54" s="42"/>
      <c r="L54" s="42"/>
      <c r="M54" s="42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42"/>
      <c r="AD54" s="143"/>
    </row>
    <row r="55" spans="1:30" ht="15" customHeight="1" x14ac:dyDescent="0.2">
      <c r="A55" s="51"/>
      <c r="B55" s="717" t="s">
        <v>75</v>
      </c>
      <c r="C55" s="463"/>
      <c r="D55" s="463"/>
      <c r="E55" s="464"/>
      <c r="F55" s="721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3"/>
    </row>
    <row r="56" spans="1:30" ht="12.75" customHeight="1" x14ac:dyDescent="0.2">
      <c r="A56" s="51"/>
      <c r="B56" s="465"/>
      <c r="C56" s="466"/>
      <c r="D56" s="466"/>
      <c r="E56" s="467"/>
      <c r="F56" s="703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4"/>
      <c r="V56" s="704"/>
      <c r="W56" s="704"/>
      <c r="X56" s="704"/>
      <c r="Y56" s="704"/>
      <c r="Z56" s="704"/>
      <c r="AA56" s="704"/>
      <c r="AB56" s="704"/>
      <c r="AC56" s="704"/>
      <c r="AD56" s="705"/>
    </row>
    <row r="57" spans="1:30" ht="9.75" customHeight="1" x14ac:dyDescent="0.2">
      <c r="A57" s="51"/>
      <c r="B57" s="465"/>
      <c r="C57" s="466"/>
      <c r="D57" s="466"/>
      <c r="E57" s="467"/>
      <c r="F57" s="703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704"/>
      <c r="Z57" s="704"/>
      <c r="AA57" s="704"/>
      <c r="AB57" s="704"/>
      <c r="AC57" s="704"/>
      <c r="AD57" s="705"/>
    </row>
    <row r="58" spans="1:30" ht="9.75" customHeight="1" x14ac:dyDescent="0.2">
      <c r="A58" s="51"/>
      <c r="B58" s="465"/>
      <c r="C58" s="466"/>
      <c r="D58" s="466"/>
      <c r="E58" s="467"/>
      <c r="F58" s="703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4"/>
      <c r="X58" s="704"/>
      <c r="Y58" s="704"/>
      <c r="Z58" s="704"/>
      <c r="AA58" s="704"/>
      <c r="AB58" s="704"/>
      <c r="AC58" s="704"/>
      <c r="AD58" s="705"/>
    </row>
    <row r="59" spans="1:30" ht="9.75" customHeight="1" x14ac:dyDescent="0.2">
      <c r="A59" s="51"/>
      <c r="B59" s="465"/>
      <c r="C59" s="466"/>
      <c r="D59" s="466"/>
      <c r="E59" s="467"/>
      <c r="F59" s="703"/>
      <c r="G59" s="704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4"/>
      <c r="X59" s="704"/>
      <c r="Y59" s="704"/>
      <c r="Z59" s="704"/>
      <c r="AA59" s="704"/>
      <c r="AB59" s="704"/>
      <c r="AC59" s="704"/>
      <c r="AD59" s="705"/>
    </row>
    <row r="60" spans="1:30" ht="9.75" customHeight="1" x14ac:dyDescent="0.2">
      <c r="A60" s="51"/>
      <c r="B60" s="465"/>
      <c r="C60" s="466"/>
      <c r="D60" s="466"/>
      <c r="E60" s="467"/>
      <c r="F60" s="703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4"/>
      <c r="AA60" s="704"/>
      <c r="AB60" s="704"/>
      <c r="AC60" s="704"/>
      <c r="AD60" s="705"/>
    </row>
    <row r="61" spans="1:30" ht="12.75" customHeight="1" x14ac:dyDescent="0.2">
      <c r="A61" s="51"/>
      <c r="B61" s="465"/>
      <c r="C61" s="466"/>
      <c r="D61" s="466"/>
      <c r="E61" s="467"/>
      <c r="F61" s="703"/>
      <c r="G61" s="704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704"/>
      <c r="Z61" s="704"/>
      <c r="AA61" s="704"/>
      <c r="AB61" s="704"/>
      <c r="AC61" s="704"/>
      <c r="AD61" s="705"/>
    </row>
    <row r="62" spans="1:30" ht="12.75" customHeight="1" x14ac:dyDescent="0.2">
      <c r="A62" s="51"/>
      <c r="B62" s="465"/>
      <c r="C62" s="466"/>
      <c r="D62" s="466"/>
      <c r="E62" s="467"/>
      <c r="F62" s="703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4"/>
      <c r="V62" s="704"/>
      <c r="W62" s="704"/>
      <c r="X62" s="704"/>
      <c r="Y62" s="704"/>
      <c r="Z62" s="704"/>
      <c r="AA62" s="704"/>
      <c r="AB62" s="704"/>
      <c r="AC62" s="704"/>
      <c r="AD62" s="705"/>
    </row>
    <row r="63" spans="1:30" ht="12.75" customHeight="1" x14ac:dyDescent="0.2">
      <c r="A63" s="51"/>
      <c r="B63" s="465"/>
      <c r="C63" s="466"/>
      <c r="D63" s="466"/>
      <c r="E63" s="467"/>
      <c r="F63" s="703"/>
      <c r="G63" s="704"/>
      <c r="H63" s="704"/>
      <c r="I63" s="704"/>
      <c r="J63" s="704"/>
      <c r="K63" s="704"/>
      <c r="L63" s="704"/>
      <c r="M63" s="704"/>
      <c r="N63" s="704"/>
      <c r="O63" s="704"/>
      <c r="P63" s="704"/>
      <c r="Q63" s="704"/>
      <c r="R63" s="704"/>
      <c r="S63" s="704"/>
      <c r="T63" s="704"/>
      <c r="U63" s="704"/>
      <c r="V63" s="704"/>
      <c r="W63" s="704"/>
      <c r="X63" s="704"/>
      <c r="Y63" s="704"/>
      <c r="Z63" s="704"/>
      <c r="AA63" s="704"/>
      <c r="AB63" s="704"/>
      <c r="AC63" s="704"/>
      <c r="AD63" s="705"/>
    </row>
    <row r="64" spans="1:30" ht="12.75" customHeight="1" x14ac:dyDescent="0.2">
      <c r="A64" s="51"/>
      <c r="B64" s="718"/>
      <c r="C64" s="719"/>
      <c r="D64" s="719"/>
      <c r="E64" s="720"/>
      <c r="F64" s="714"/>
      <c r="G64" s="715"/>
      <c r="H64" s="715"/>
      <c r="I64" s="715"/>
      <c r="J64" s="715"/>
      <c r="K64" s="715"/>
      <c r="L64" s="715"/>
      <c r="M64" s="715"/>
      <c r="N64" s="715"/>
      <c r="O64" s="715"/>
      <c r="P64" s="715"/>
      <c r="Q64" s="715"/>
      <c r="R64" s="715"/>
      <c r="S64" s="715"/>
      <c r="T64" s="715"/>
      <c r="U64" s="715"/>
      <c r="V64" s="715"/>
      <c r="W64" s="715"/>
      <c r="X64" s="715"/>
      <c r="Y64" s="715"/>
      <c r="Z64" s="715"/>
      <c r="AA64" s="715"/>
      <c r="AB64" s="715"/>
      <c r="AC64" s="715"/>
      <c r="AD64" s="716"/>
    </row>
    <row r="65" spans="1:72" ht="9.75" customHeight="1" x14ac:dyDescent="0.2">
      <c r="A65" s="5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4"/>
    </row>
    <row r="66" spans="1:72" ht="15.6" customHeight="1" x14ac:dyDescent="0.2">
      <c r="A66" s="5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4"/>
    </row>
    <row r="67" spans="1:72" ht="9.75" customHeight="1" x14ac:dyDescent="0.2">
      <c r="A67" s="560" t="str">
        <f>"GP1440 Versjon: " &amp; 'GP-1440'!$AE$2</f>
        <v>GP1440 Versjon: 2.0</v>
      </c>
      <c r="B67" s="561"/>
      <c r="C67" s="561"/>
      <c r="D67" s="561"/>
      <c r="E67" s="561"/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561"/>
      <c r="AA67" s="561"/>
      <c r="AB67" s="561"/>
      <c r="AC67" s="561"/>
      <c r="AD67" s="562"/>
      <c r="AF67" s="70"/>
      <c r="AG67" s="70"/>
      <c r="AH67" s="70"/>
      <c r="AI67" s="70"/>
      <c r="AJ67" s="70"/>
      <c r="AK67" s="70"/>
      <c r="AL67" s="70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</row>
  </sheetData>
  <sheetProtection selectLockedCells="1"/>
  <mergeCells count="151">
    <mergeCell ref="A67:AD67"/>
    <mergeCell ref="B14:W14"/>
    <mergeCell ref="B15:W15"/>
    <mergeCell ref="B24:W24"/>
    <mergeCell ref="B25:W25"/>
    <mergeCell ref="B26:W26"/>
    <mergeCell ref="B27:W27"/>
    <mergeCell ref="B28:W28"/>
    <mergeCell ref="B22:W22"/>
    <mergeCell ref="B23:W23"/>
    <mergeCell ref="B31:W31"/>
    <mergeCell ref="B32:W32"/>
    <mergeCell ref="B33:W33"/>
    <mergeCell ref="B34:W34"/>
    <mergeCell ref="B35:W35"/>
    <mergeCell ref="B36:W36"/>
    <mergeCell ref="B16:W16"/>
    <mergeCell ref="B17:W17"/>
    <mergeCell ref="B20:W20"/>
    <mergeCell ref="B21:W21"/>
    <mergeCell ref="B18:W18"/>
    <mergeCell ref="B19:W19"/>
    <mergeCell ref="B37:W37"/>
    <mergeCell ref="B38:W38"/>
    <mergeCell ref="B1:N1"/>
    <mergeCell ref="S1:AD4"/>
    <mergeCell ref="S5:AD5"/>
    <mergeCell ref="B2:N2"/>
    <mergeCell ref="B3:N3"/>
    <mergeCell ref="B4:N4"/>
    <mergeCell ref="B5:N5"/>
    <mergeCell ref="X30:Y30"/>
    <mergeCell ref="X23:Y23"/>
    <mergeCell ref="Z30:AA30"/>
    <mergeCell ref="X17:Y17"/>
    <mergeCell ref="X21:Y21"/>
    <mergeCell ref="X27:Y27"/>
    <mergeCell ref="X25:Y25"/>
    <mergeCell ref="B12:W13"/>
    <mergeCell ref="B29:W29"/>
    <mergeCell ref="B30:W30"/>
    <mergeCell ref="X12:Y13"/>
    <mergeCell ref="X16:Y16"/>
    <mergeCell ref="X18:Y18"/>
    <mergeCell ref="X20:Y20"/>
    <mergeCell ref="AB21:AD21"/>
    <mergeCell ref="Z18:AA18"/>
    <mergeCell ref="W8:AD8"/>
    <mergeCell ref="Z17:AA17"/>
    <mergeCell ref="W9:AD9"/>
    <mergeCell ref="AB12:AD13"/>
    <mergeCell ref="AB14:AD14"/>
    <mergeCell ref="X19:Y19"/>
    <mergeCell ref="Z20:AA20"/>
    <mergeCell ref="AB18:AD18"/>
    <mergeCell ref="Z16:AA16"/>
    <mergeCell ref="Z14:AA14"/>
    <mergeCell ref="AB17:AD17"/>
    <mergeCell ref="Z15:AA15"/>
    <mergeCell ref="Z12:AA13"/>
    <mergeCell ref="Z19:AA19"/>
    <mergeCell ref="X14:Y14"/>
    <mergeCell ref="AB24:AD24"/>
    <mergeCell ref="AB26:AD26"/>
    <mergeCell ref="X15:Y15"/>
    <mergeCell ref="AB16:AD16"/>
    <mergeCell ref="Z21:AA21"/>
    <mergeCell ref="AB22:AD22"/>
    <mergeCell ref="AB25:AD25"/>
    <mergeCell ref="AB36:AD36"/>
    <mergeCell ref="X22:Y22"/>
    <mergeCell ref="Z24:AA24"/>
    <mergeCell ref="Z23:AA23"/>
    <mergeCell ref="X24:Y24"/>
    <mergeCell ref="AB23:AD23"/>
    <mergeCell ref="Z27:AA27"/>
    <mergeCell ref="Z31:AA31"/>
    <mergeCell ref="Z33:AA33"/>
    <mergeCell ref="Z25:AA25"/>
    <mergeCell ref="Z26:AA26"/>
    <mergeCell ref="AB29:AD29"/>
    <mergeCell ref="Z29:AA29"/>
    <mergeCell ref="AB15:AD15"/>
    <mergeCell ref="AB19:AD19"/>
    <mergeCell ref="AB20:AD20"/>
    <mergeCell ref="Z22:AA22"/>
    <mergeCell ref="AB42:AD42"/>
    <mergeCell ref="B43:W43"/>
    <mergeCell ref="Y44:AA45"/>
    <mergeCell ref="AB44:AD45"/>
    <mergeCell ref="AB43:AD43"/>
    <mergeCell ref="AB34:AD34"/>
    <mergeCell ref="AB35:AD35"/>
    <mergeCell ref="AB37:AD37"/>
    <mergeCell ref="X26:Y26"/>
    <mergeCell ref="B39:W39"/>
    <mergeCell ref="B40:W40"/>
    <mergeCell ref="Z36:AA36"/>
    <mergeCell ref="X40:Y40"/>
    <mergeCell ref="X38:Y38"/>
    <mergeCell ref="X34:Y34"/>
    <mergeCell ref="Z39:AA39"/>
    <mergeCell ref="X37:Y37"/>
    <mergeCell ref="X36:Y36"/>
    <mergeCell ref="X35:Y35"/>
    <mergeCell ref="AB27:AD27"/>
    <mergeCell ref="AB30:AD30"/>
    <mergeCell ref="AB31:AD31"/>
    <mergeCell ref="AB33:AD33"/>
    <mergeCell ref="Z40:AA40"/>
    <mergeCell ref="AB40:AD40"/>
    <mergeCell ref="Z34:AA34"/>
    <mergeCell ref="X29:Y29"/>
    <mergeCell ref="X28:Y28"/>
    <mergeCell ref="X31:Y31"/>
    <mergeCell ref="X32:Y32"/>
    <mergeCell ref="X33:Y33"/>
    <mergeCell ref="AB38:AD38"/>
    <mergeCell ref="Z37:AA37"/>
    <mergeCell ref="AB39:AD39"/>
    <mergeCell ref="Z38:AA38"/>
    <mergeCell ref="Z35:AA35"/>
    <mergeCell ref="Z28:AA28"/>
    <mergeCell ref="AB28:AD28"/>
    <mergeCell ref="Z32:AA32"/>
    <mergeCell ref="X39:Y39"/>
    <mergeCell ref="AB32:AD32"/>
    <mergeCell ref="X43:Y43"/>
    <mergeCell ref="B41:W41"/>
    <mergeCell ref="B42:W42"/>
    <mergeCell ref="B55:E64"/>
    <mergeCell ref="V44:W44"/>
    <mergeCell ref="F57:AD57"/>
    <mergeCell ref="F56:AD56"/>
    <mergeCell ref="F64:AD64"/>
    <mergeCell ref="F63:AD63"/>
    <mergeCell ref="F62:AD62"/>
    <mergeCell ref="F55:AD55"/>
    <mergeCell ref="T45:U45"/>
    <mergeCell ref="F61:AD61"/>
    <mergeCell ref="X41:Y41"/>
    <mergeCell ref="Z41:AA41"/>
    <mergeCell ref="F60:AD60"/>
    <mergeCell ref="F59:AD59"/>
    <mergeCell ref="T44:U44"/>
    <mergeCell ref="Z43:AA43"/>
    <mergeCell ref="F58:AD58"/>
    <mergeCell ref="AB41:AD41"/>
    <mergeCell ref="X42:Y42"/>
    <mergeCell ref="P44:Q44"/>
    <mergeCell ref="Z42:AA42"/>
  </mergeCells>
  <phoneticPr fontId="2" type="noConversion"/>
  <conditionalFormatting sqref="X15">
    <cfRule type="cellIs" dxfId="230" priority="92" stopIfTrue="1" operator="equal">
      <formula>"obs!"</formula>
    </cfRule>
  </conditionalFormatting>
  <conditionalFormatting sqref="X17:Y17">
    <cfRule type="cellIs" dxfId="229" priority="91" stopIfTrue="1" operator="equal">
      <formula>"obs!"</formula>
    </cfRule>
  </conditionalFormatting>
  <conditionalFormatting sqref="X19:Y19">
    <cfRule type="cellIs" dxfId="228" priority="90" stopIfTrue="1" operator="equal">
      <formula>"obs!"</formula>
    </cfRule>
  </conditionalFormatting>
  <conditionalFormatting sqref="X21:Y21">
    <cfRule type="cellIs" dxfId="227" priority="89" stopIfTrue="1" operator="equal">
      <formula>"obs!"</formula>
    </cfRule>
  </conditionalFormatting>
  <conditionalFormatting sqref="X23:Y23">
    <cfRule type="cellIs" dxfId="226" priority="88" stopIfTrue="1" operator="equal">
      <formula>"obs!"</formula>
    </cfRule>
  </conditionalFormatting>
  <conditionalFormatting sqref="X25:Y25">
    <cfRule type="cellIs" dxfId="225" priority="87" stopIfTrue="1" operator="equal">
      <formula>"obs!"</formula>
    </cfRule>
  </conditionalFormatting>
  <conditionalFormatting sqref="X27:Y27">
    <cfRule type="cellIs" dxfId="224" priority="86" stopIfTrue="1" operator="equal">
      <formula>"obs!"</formula>
    </cfRule>
  </conditionalFormatting>
  <conditionalFormatting sqref="X29:Y29">
    <cfRule type="cellIs" dxfId="223" priority="85" stopIfTrue="1" operator="equal">
      <formula>"obs!"</formula>
    </cfRule>
  </conditionalFormatting>
  <conditionalFormatting sqref="X31:Y31">
    <cfRule type="cellIs" dxfId="222" priority="84" stopIfTrue="1" operator="equal">
      <formula>"obs!"</formula>
    </cfRule>
  </conditionalFormatting>
  <conditionalFormatting sqref="X31:Y31">
    <cfRule type="cellIs" dxfId="221" priority="83" stopIfTrue="1" operator="equal">
      <formula>"obs!"</formula>
    </cfRule>
  </conditionalFormatting>
  <conditionalFormatting sqref="X17:Y17">
    <cfRule type="cellIs" dxfId="220" priority="82" stopIfTrue="1" operator="equal">
      <formula>"obs!"</formula>
    </cfRule>
  </conditionalFormatting>
  <conditionalFormatting sqref="X19:Y19">
    <cfRule type="cellIs" dxfId="219" priority="81" stopIfTrue="1" operator="equal">
      <formula>"obs!"</formula>
    </cfRule>
  </conditionalFormatting>
  <conditionalFormatting sqref="X21:Y21">
    <cfRule type="cellIs" dxfId="218" priority="80" stopIfTrue="1" operator="equal">
      <formula>"obs!"</formula>
    </cfRule>
  </conditionalFormatting>
  <conditionalFormatting sqref="X23:Y23">
    <cfRule type="cellIs" dxfId="217" priority="79" stopIfTrue="1" operator="equal">
      <formula>"obs!"</formula>
    </cfRule>
  </conditionalFormatting>
  <conditionalFormatting sqref="X25:Y25">
    <cfRule type="cellIs" dxfId="216" priority="78" stopIfTrue="1" operator="equal">
      <formula>"obs!"</formula>
    </cfRule>
  </conditionalFormatting>
  <conditionalFormatting sqref="X27:Y27">
    <cfRule type="cellIs" dxfId="215" priority="77" stopIfTrue="1" operator="equal">
      <formula>"obs!"</formula>
    </cfRule>
  </conditionalFormatting>
  <conditionalFormatting sqref="X29:Y29">
    <cfRule type="cellIs" dxfId="214" priority="76" stopIfTrue="1" operator="equal">
      <formula>"obs!"</formula>
    </cfRule>
  </conditionalFormatting>
  <conditionalFormatting sqref="X31:Y31">
    <cfRule type="cellIs" dxfId="213" priority="75" stopIfTrue="1" operator="equal">
      <formula>"obs!"</formula>
    </cfRule>
  </conditionalFormatting>
  <conditionalFormatting sqref="X33:Y33">
    <cfRule type="cellIs" dxfId="212" priority="74" stopIfTrue="1" operator="equal">
      <formula>"obs!"</formula>
    </cfRule>
  </conditionalFormatting>
  <conditionalFormatting sqref="X35:Y35">
    <cfRule type="cellIs" dxfId="211" priority="73" stopIfTrue="1" operator="equal">
      <formula>"obs!"</formula>
    </cfRule>
  </conditionalFormatting>
  <conditionalFormatting sqref="X37:Y37">
    <cfRule type="cellIs" dxfId="210" priority="72" stopIfTrue="1" operator="equal">
      <formula>"obs!"</formula>
    </cfRule>
  </conditionalFormatting>
  <conditionalFormatting sqref="X39:Y39">
    <cfRule type="cellIs" dxfId="209" priority="71" stopIfTrue="1" operator="equal">
      <formula>"obs!"</formula>
    </cfRule>
  </conditionalFormatting>
  <conditionalFormatting sqref="X41:Y41">
    <cfRule type="cellIs" dxfId="208" priority="70" stopIfTrue="1" operator="equal">
      <formula>"obs!"</formula>
    </cfRule>
  </conditionalFormatting>
  <conditionalFormatting sqref="X43:Y43">
    <cfRule type="cellIs" dxfId="207" priority="69" stopIfTrue="1" operator="equal">
      <formula>"obs!"</formula>
    </cfRule>
  </conditionalFormatting>
  <conditionalFormatting sqref="X14">
    <cfRule type="cellIs" dxfId="206" priority="68" stopIfTrue="1" operator="equal">
      <formula>"obs!"</formula>
    </cfRule>
  </conditionalFormatting>
  <conditionalFormatting sqref="X17:Y17 X19:Y19">
    <cfRule type="cellIs" dxfId="205" priority="67" stopIfTrue="1" operator="equal">
      <formula>"obs!"</formula>
    </cfRule>
  </conditionalFormatting>
  <conditionalFormatting sqref="X29:Y29">
    <cfRule type="cellIs" dxfId="204" priority="51" stopIfTrue="1" operator="equal">
      <formula>"obs!"</formula>
    </cfRule>
  </conditionalFormatting>
  <conditionalFormatting sqref="X21:Y21">
    <cfRule type="cellIs" dxfId="203" priority="65" stopIfTrue="1" operator="equal">
      <formula>"obs!"</formula>
    </cfRule>
  </conditionalFormatting>
  <conditionalFormatting sqref="X23:Y23">
    <cfRule type="cellIs" dxfId="202" priority="64" stopIfTrue="1" operator="equal">
      <formula>"obs!"</formula>
    </cfRule>
  </conditionalFormatting>
  <conditionalFormatting sqref="X25:Y25">
    <cfRule type="cellIs" dxfId="201" priority="63" stopIfTrue="1" operator="equal">
      <formula>"obs!"</formula>
    </cfRule>
  </conditionalFormatting>
  <conditionalFormatting sqref="X23:Y23">
    <cfRule type="cellIs" dxfId="200" priority="62" stopIfTrue="1" operator="equal">
      <formula>"obs!"</formula>
    </cfRule>
  </conditionalFormatting>
  <conditionalFormatting sqref="X25:Y25">
    <cfRule type="cellIs" dxfId="199" priority="61" stopIfTrue="1" operator="equal">
      <formula>"obs!"</formula>
    </cfRule>
  </conditionalFormatting>
  <conditionalFormatting sqref="X23:Y23 X25:Y25">
    <cfRule type="cellIs" dxfId="198" priority="59" stopIfTrue="1" operator="equal">
      <formula>"obs!"</formula>
    </cfRule>
  </conditionalFormatting>
  <conditionalFormatting sqref="X27:Y27">
    <cfRule type="cellIs" dxfId="197" priority="57" stopIfTrue="1" operator="equal">
      <formula>"obs!"</formula>
    </cfRule>
  </conditionalFormatting>
  <conditionalFormatting sqref="X29:Y29">
    <cfRule type="cellIs" dxfId="196" priority="56" stopIfTrue="1" operator="equal">
      <formula>"obs!"</formula>
    </cfRule>
  </conditionalFormatting>
  <conditionalFormatting sqref="X31:Y31">
    <cfRule type="cellIs" dxfId="195" priority="55" stopIfTrue="1" operator="equal">
      <formula>"obs!"</formula>
    </cfRule>
  </conditionalFormatting>
  <conditionalFormatting sqref="X33:Y33">
    <cfRule type="cellIs" dxfId="194" priority="54" stopIfTrue="1" operator="equal">
      <formula>"obs!"</formula>
    </cfRule>
  </conditionalFormatting>
  <conditionalFormatting sqref="X35:Y35">
    <cfRule type="cellIs" dxfId="193" priority="53" stopIfTrue="1" operator="equal">
      <formula>"obs!"</formula>
    </cfRule>
  </conditionalFormatting>
  <conditionalFormatting sqref="X37:Y37">
    <cfRule type="cellIs" dxfId="192" priority="52" stopIfTrue="1" operator="equal">
      <formula>"obs!"</formula>
    </cfRule>
  </conditionalFormatting>
  <conditionalFormatting sqref="X31:Y31">
    <cfRule type="cellIs" dxfId="191" priority="50" stopIfTrue="1" operator="equal">
      <formula>"obs!"</formula>
    </cfRule>
  </conditionalFormatting>
  <conditionalFormatting sqref="X33:Y33">
    <cfRule type="cellIs" dxfId="190" priority="49" stopIfTrue="1" operator="equal">
      <formula>"obs!"</formula>
    </cfRule>
  </conditionalFormatting>
  <conditionalFormatting sqref="X35:Y35">
    <cfRule type="cellIs" dxfId="189" priority="48" stopIfTrue="1" operator="equal">
      <formula>"obs!"</formula>
    </cfRule>
  </conditionalFormatting>
  <conditionalFormatting sqref="X37:Y37">
    <cfRule type="cellIs" dxfId="188" priority="47" stopIfTrue="1" operator="equal">
      <formula>"obs!"</formula>
    </cfRule>
  </conditionalFormatting>
  <conditionalFormatting sqref="X39:Y39">
    <cfRule type="cellIs" dxfId="187" priority="35" stopIfTrue="1" operator="equal">
      <formula>"obs!"</formula>
    </cfRule>
  </conditionalFormatting>
  <conditionalFormatting sqref="X29:Y29 X31:Y31">
    <cfRule type="cellIs" dxfId="186" priority="45" stopIfTrue="1" operator="equal">
      <formula>"obs!"</formula>
    </cfRule>
  </conditionalFormatting>
  <conditionalFormatting sqref="X33:Y33">
    <cfRule type="cellIs" dxfId="185" priority="43" stopIfTrue="1" operator="equal">
      <formula>"obs!"</formula>
    </cfRule>
  </conditionalFormatting>
  <conditionalFormatting sqref="X35:Y35">
    <cfRule type="cellIs" dxfId="184" priority="42" stopIfTrue="1" operator="equal">
      <formula>"obs!"</formula>
    </cfRule>
  </conditionalFormatting>
  <conditionalFormatting sqref="X37:Y37">
    <cfRule type="cellIs" dxfId="183" priority="41" stopIfTrue="1" operator="equal">
      <formula>"obs!"</formula>
    </cfRule>
  </conditionalFormatting>
  <conditionalFormatting sqref="X35:Y35">
    <cfRule type="cellIs" dxfId="182" priority="40" stopIfTrue="1" operator="equal">
      <formula>"obs!"</formula>
    </cfRule>
  </conditionalFormatting>
  <conditionalFormatting sqref="X37:Y37">
    <cfRule type="cellIs" dxfId="181" priority="39" stopIfTrue="1" operator="equal">
      <formula>"obs!"</formula>
    </cfRule>
  </conditionalFormatting>
  <conditionalFormatting sqref="X43:Y43">
    <cfRule type="cellIs" dxfId="180" priority="30" stopIfTrue="1" operator="equal">
      <formula>"obs!"</formula>
    </cfRule>
  </conditionalFormatting>
  <conditionalFormatting sqref="X35:Y35 X37:Y37">
    <cfRule type="cellIs" dxfId="179" priority="37" stopIfTrue="1" operator="equal">
      <formula>"obs!"</formula>
    </cfRule>
  </conditionalFormatting>
  <conditionalFormatting sqref="X41:Y41">
    <cfRule type="cellIs" dxfId="178" priority="34" stopIfTrue="1" operator="equal">
      <formula>"obs!"</formula>
    </cfRule>
  </conditionalFormatting>
  <conditionalFormatting sqref="X43:Y43">
    <cfRule type="cellIs" dxfId="177" priority="33" stopIfTrue="1" operator="equal">
      <formula>"obs!"</formula>
    </cfRule>
  </conditionalFormatting>
  <conditionalFormatting sqref="X39:Y39">
    <cfRule type="cellIs" dxfId="176" priority="32" stopIfTrue="1" operator="equal">
      <formula>"obs!"</formula>
    </cfRule>
  </conditionalFormatting>
  <conditionalFormatting sqref="X41:Y41">
    <cfRule type="cellIs" dxfId="175" priority="31" stopIfTrue="1" operator="equal">
      <formula>"obs!"</formula>
    </cfRule>
  </conditionalFormatting>
  <conditionalFormatting sqref="X39:Y39">
    <cfRule type="cellIs" dxfId="174" priority="29" stopIfTrue="1" operator="equal">
      <formula>"obs!"</formula>
    </cfRule>
  </conditionalFormatting>
  <conditionalFormatting sqref="X41:Y41">
    <cfRule type="cellIs" dxfId="173" priority="28" stopIfTrue="1" operator="equal">
      <formula>"obs!"</formula>
    </cfRule>
  </conditionalFormatting>
  <conditionalFormatting sqref="X43:Y43">
    <cfRule type="cellIs" dxfId="172" priority="27" stopIfTrue="1" operator="equal">
      <formula>"obs!"</formula>
    </cfRule>
  </conditionalFormatting>
  <conditionalFormatting sqref="X39:Y39">
    <cfRule type="cellIs" dxfId="171" priority="26" stopIfTrue="1" operator="equal">
      <formula>"obs!"</formula>
    </cfRule>
  </conditionalFormatting>
  <conditionalFormatting sqref="X41:Y41">
    <cfRule type="cellIs" dxfId="170" priority="25" stopIfTrue="1" operator="equal">
      <formula>"obs!"</formula>
    </cfRule>
  </conditionalFormatting>
  <conditionalFormatting sqref="X43:Y43">
    <cfRule type="cellIs" dxfId="169" priority="24" stopIfTrue="1" operator="equal">
      <formula>"obs!"</formula>
    </cfRule>
  </conditionalFormatting>
  <conditionalFormatting sqref="X41:Y41">
    <cfRule type="cellIs" dxfId="168" priority="23" stopIfTrue="1" operator="equal">
      <formula>"obs!"</formula>
    </cfRule>
  </conditionalFormatting>
  <conditionalFormatting sqref="X43:Y43">
    <cfRule type="cellIs" dxfId="167" priority="22" stopIfTrue="1" operator="equal">
      <formula>"obs!"</formula>
    </cfRule>
  </conditionalFormatting>
  <conditionalFormatting sqref="X16">
    <cfRule type="cellIs" dxfId="166" priority="16" stopIfTrue="1" operator="equal">
      <formula>"obs!"</formula>
    </cfRule>
  </conditionalFormatting>
  <conditionalFormatting sqref="X41:Y41 X43:Y43">
    <cfRule type="cellIs" dxfId="165" priority="20" stopIfTrue="1" operator="equal">
      <formula>"obs!"</formula>
    </cfRule>
  </conditionalFormatting>
  <conditionalFormatting sqref="X17:Y17 X19:Y19 X21:Y21 X23:Y23 X25:Y25 X27:Y27 X29:Y29 X31:Y31 X33:Y33 X35:Y35 X37:Y37 X39:Y39 X41:Y41 X43:Y43">
    <cfRule type="cellIs" dxfId="164" priority="18" stopIfTrue="1" operator="equal">
      <formula>"obs!"</formula>
    </cfRule>
  </conditionalFormatting>
  <conditionalFormatting sqref="X20">
    <cfRule type="cellIs" dxfId="163" priority="14" stopIfTrue="1" operator="equal">
      <formula>"obs!"</formula>
    </cfRule>
  </conditionalFormatting>
  <conditionalFormatting sqref="X18">
    <cfRule type="cellIs" dxfId="162" priority="15" stopIfTrue="1" operator="equal">
      <formula>"obs!"</formula>
    </cfRule>
  </conditionalFormatting>
  <conditionalFormatting sqref="X22">
    <cfRule type="cellIs" dxfId="161" priority="13" stopIfTrue="1" operator="equal">
      <formula>"obs!"</formula>
    </cfRule>
  </conditionalFormatting>
  <conditionalFormatting sqref="X24">
    <cfRule type="cellIs" dxfId="160" priority="12" stopIfTrue="1" operator="equal">
      <formula>"obs!"</formula>
    </cfRule>
  </conditionalFormatting>
  <conditionalFormatting sqref="X26">
    <cfRule type="cellIs" dxfId="159" priority="11" stopIfTrue="1" operator="equal">
      <formula>"obs!"</formula>
    </cfRule>
  </conditionalFormatting>
  <conditionalFormatting sqref="X28">
    <cfRule type="cellIs" dxfId="158" priority="10" stopIfTrue="1" operator="equal">
      <formula>"obs!"</formula>
    </cfRule>
  </conditionalFormatting>
  <conditionalFormatting sqref="X30">
    <cfRule type="cellIs" dxfId="157" priority="9" stopIfTrue="1" operator="equal">
      <formula>"obs!"</formula>
    </cfRule>
  </conditionalFormatting>
  <conditionalFormatting sqref="X32">
    <cfRule type="cellIs" dxfId="156" priority="8" stopIfTrue="1" operator="equal">
      <formula>"obs!"</formula>
    </cfRule>
  </conditionalFormatting>
  <conditionalFormatting sqref="X34">
    <cfRule type="cellIs" dxfId="155" priority="7" stopIfTrue="1" operator="equal">
      <formula>"obs!"</formula>
    </cfRule>
  </conditionalFormatting>
  <conditionalFormatting sqref="X36">
    <cfRule type="cellIs" dxfId="154" priority="6" stopIfTrue="1" operator="equal">
      <formula>"obs!"</formula>
    </cfRule>
  </conditionalFormatting>
  <conditionalFormatting sqref="X38">
    <cfRule type="cellIs" dxfId="153" priority="5" stopIfTrue="1" operator="equal">
      <formula>"obs!"</formula>
    </cfRule>
  </conditionalFormatting>
  <conditionalFormatting sqref="X40">
    <cfRule type="cellIs" dxfId="152" priority="4" stopIfTrue="1" operator="equal">
      <formula>"obs!"</formula>
    </cfRule>
  </conditionalFormatting>
  <conditionalFormatting sqref="X42">
    <cfRule type="cellIs" dxfId="151" priority="3" stopIfTrue="1" operator="equal">
      <formula>"obs!"</formula>
    </cfRule>
  </conditionalFormatting>
  <conditionalFormatting sqref="Z15 Z17 Z19 Z21 Z23 Z25 Z27 Z29 Z31 Z33 Z35 Z37 Z39 Z41 Z43">
    <cfRule type="cellIs" dxfId="150" priority="2" stopIfTrue="1" operator="equal">
      <formula>"obs!"</formula>
    </cfRule>
  </conditionalFormatting>
  <conditionalFormatting sqref="Z14 Z16 Z18 Z20 Z22 Z24 Z26 Z28 Z30 Z32 Z34 Z36 Z38 Z40 Z42">
    <cfRule type="cellIs" dxfId="149" priority="1" stopIfTrue="1" operator="equal">
      <formula>"obs!"</formula>
    </cfRule>
  </conditionalFormatting>
  <hyperlinks>
    <hyperlink ref="W9:AD9" location="'GP-1440'!A1" display="'GP-1440'!A1"/>
  </hyperlinks>
  <pageMargins left="0.25" right="0.25" top="0.75" bottom="0.75" header="0.3" footer="0.3"/>
  <pageSetup paperSize="9" scale="91" orientation="portrait" blackAndWhite="1"/>
  <customProperties>
    <customPr name="S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D64"/>
  <sheetViews>
    <sheetView showGridLines="0" showZeros="0" zoomScale="115" zoomScaleNormal="115" zoomScalePageLayoutView="11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13" width="3.28515625" style="1"/>
    <col min="14" max="14" width="2.28515625" style="1" customWidth="1"/>
    <col min="15" max="16384" width="3.28515625" style="1"/>
  </cols>
  <sheetData>
    <row r="1" spans="1:30" ht="9.75" customHeight="1" x14ac:dyDescent="0.2">
      <c r="A1" s="20"/>
      <c r="B1" s="306" t="s">
        <v>47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1"/>
      <c r="P1" s="21"/>
      <c r="Q1" s="21"/>
      <c r="R1" s="21"/>
      <c r="S1" s="585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0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0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0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0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756" t="s">
        <v>93</v>
      </c>
      <c r="T5" s="757"/>
      <c r="U5" s="757"/>
      <c r="V5" s="757"/>
      <c r="W5" s="757"/>
      <c r="X5" s="757"/>
      <c r="Y5" s="757"/>
      <c r="Z5" s="757"/>
      <c r="AA5" s="757"/>
      <c r="AB5" s="757"/>
      <c r="AC5" s="757"/>
      <c r="AD5" s="758"/>
    </row>
    <row r="6" spans="1:30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0" ht="5.0999999999999996" customHeight="1" x14ac:dyDescent="0.2">
      <c r="A7" s="5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  <c r="P7" s="15"/>
      <c r="Q7" s="15"/>
      <c r="R7" s="15"/>
      <c r="S7" s="15"/>
      <c r="T7" s="15"/>
      <c r="U7" s="15"/>
      <c r="V7" s="7"/>
      <c r="W7" s="8"/>
      <c r="X7" s="8"/>
      <c r="Y7" s="8"/>
      <c r="Z7" s="8"/>
      <c r="AA7" s="8"/>
      <c r="AB7" s="8"/>
      <c r="AC7" s="8"/>
      <c r="AD7" s="90"/>
    </row>
    <row r="8" spans="1:30" ht="9.75" customHeight="1" x14ac:dyDescent="0.2">
      <c r="A8" s="5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  <c r="P8" s="15"/>
      <c r="Q8" s="15"/>
      <c r="R8" s="15"/>
      <c r="S8" s="15"/>
      <c r="T8" s="15"/>
      <c r="U8" s="1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0" ht="15" customHeight="1" x14ac:dyDescent="0.2">
      <c r="A9" s="5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15"/>
      <c r="R9" s="15"/>
      <c r="S9" s="15"/>
      <c r="T9" s="15"/>
      <c r="U9" s="1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0" ht="5.0999999999999996" customHeight="1" x14ac:dyDescent="0.2">
      <c r="A10" s="5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91"/>
    </row>
    <row r="11" spans="1:30" ht="12.7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7"/>
      <c r="W11" s="7"/>
      <c r="X11" s="7"/>
      <c r="Y11" s="7"/>
      <c r="Z11" s="7"/>
      <c r="AA11" s="7"/>
      <c r="AB11" s="7"/>
      <c r="AC11" s="7"/>
      <c r="AD11" s="91"/>
    </row>
    <row r="12" spans="1:30" ht="12.75" customHeight="1" x14ac:dyDescent="0.2">
      <c r="A12" s="51"/>
      <c r="B12" s="744" t="s">
        <v>8</v>
      </c>
      <c r="C12" s="745"/>
      <c r="D12" s="746"/>
      <c r="E12" s="732" t="s">
        <v>94</v>
      </c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4"/>
      <c r="V12" s="738" t="s">
        <v>76</v>
      </c>
      <c r="W12" s="739"/>
      <c r="X12" s="740"/>
      <c r="Y12" s="738" t="s">
        <v>95</v>
      </c>
      <c r="Z12" s="739"/>
      <c r="AA12" s="740"/>
      <c r="AB12" s="750" t="s">
        <v>43</v>
      </c>
      <c r="AC12" s="751"/>
      <c r="AD12" s="752"/>
    </row>
    <row r="13" spans="1:30" ht="12.75" customHeight="1" x14ac:dyDescent="0.2">
      <c r="A13" s="51"/>
      <c r="B13" s="747"/>
      <c r="C13" s="748"/>
      <c r="D13" s="749"/>
      <c r="E13" s="735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7"/>
      <c r="V13" s="741"/>
      <c r="W13" s="742"/>
      <c r="X13" s="743"/>
      <c r="Y13" s="741"/>
      <c r="Z13" s="742"/>
      <c r="AA13" s="743"/>
      <c r="AB13" s="753"/>
      <c r="AC13" s="754"/>
      <c r="AD13" s="755"/>
    </row>
    <row r="14" spans="1:30" ht="9.75" customHeight="1" x14ac:dyDescent="0.2">
      <c r="A14" s="51"/>
      <c r="B14" s="452" t="s">
        <v>16</v>
      </c>
      <c r="C14" s="453"/>
      <c r="D14" s="454"/>
      <c r="E14" s="2"/>
      <c r="F14" s="3"/>
      <c r="G14" s="3"/>
      <c r="H14" s="3"/>
      <c r="I14" s="3"/>
      <c r="J14" s="3"/>
      <c r="K14" s="3"/>
      <c r="L14" s="3"/>
      <c r="M14" s="3"/>
      <c r="N14" s="30"/>
      <c r="O14" s="30"/>
      <c r="P14" s="31"/>
      <c r="Q14" s="31"/>
      <c r="R14" s="32"/>
      <c r="S14" s="32"/>
      <c r="T14" s="32"/>
      <c r="U14" s="32"/>
      <c r="V14" s="34"/>
      <c r="W14" s="32"/>
      <c r="X14" s="33"/>
      <c r="Y14" s="34"/>
      <c r="Z14" s="32"/>
      <c r="AA14" s="33"/>
      <c r="AB14" s="453"/>
      <c r="AC14" s="453"/>
      <c r="AD14" s="454"/>
    </row>
    <row r="15" spans="1:30" ht="15.6" customHeight="1" x14ac:dyDescent="0.2">
      <c r="A15" s="51"/>
      <c r="B15" s="256"/>
      <c r="C15" s="460"/>
      <c r="D15" s="461"/>
      <c r="E15" s="497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1"/>
      <c r="V15" s="459"/>
      <c r="W15" s="728"/>
      <c r="X15" s="729"/>
      <c r="Y15" s="725"/>
      <c r="Z15" s="726"/>
      <c r="AA15" s="727"/>
      <c r="AB15" s="510">
        <f>Y15*V15</f>
        <v>0</v>
      </c>
      <c r="AC15" s="510"/>
      <c r="AD15" s="511"/>
    </row>
    <row r="16" spans="1:30" ht="9.75" customHeight="1" x14ac:dyDescent="0.2">
      <c r="A16" s="51"/>
      <c r="B16" s="452" t="s">
        <v>17</v>
      </c>
      <c r="C16" s="453"/>
      <c r="D16" s="454"/>
      <c r="E16" s="2"/>
      <c r="F16" s="3"/>
      <c r="G16" s="3"/>
      <c r="H16" s="3"/>
      <c r="I16" s="3"/>
      <c r="J16" s="3"/>
      <c r="K16" s="3"/>
      <c r="L16" s="3"/>
      <c r="M16" s="3"/>
      <c r="N16" s="30"/>
      <c r="O16" s="30"/>
      <c r="P16" s="31"/>
      <c r="Q16" s="31"/>
      <c r="R16" s="32"/>
      <c r="S16" s="32"/>
      <c r="T16" s="32"/>
      <c r="U16" s="32"/>
      <c r="V16" s="34"/>
      <c r="W16" s="32"/>
      <c r="X16" s="33"/>
      <c r="Y16" s="34"/>
      <c r="Z16" s="32"/>
      <c r="AA16" s="33"/>
      <c r="AB16" s="453"/>
      <c r="AC16" s="453"/>
      <c r="AD16" s="454"/>
    </row>
    <row r="17" spans="1:30" ht="15.6" customHeight="1" x14ac:dyDescent="0.2">
      <c r="A17" s="51"/>
      <c r="B17" s="459"/>
      <c r="C17" s="460"/>
      <c r="D17" s="461"/>
      <c r="E17" s="497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1"/>
      <c r="V17" s="459"/>
      <c r="W17" s="728"/>
      <c r="X17" s="729"/>
      <c r="Y17" s="725"/>
      <c r="Z17" s="726"/>
      <c r="AA17" s="727"/>
      <c r="AB17" s="510">
        <f>Y17*V17</f>
        <v>0</v>
      </c>
      <c r="AC17" s="510"/>
      <c r="AD17" s="511"/>
    </row>
    <row r="18" spans="1:30" ht="9.75" customHeight="1" x14ac:dyDescent="0.2">
      <c r="A18" s="51"/>
      <c r="B18" s="452" t="s">
        <v>18</v>
      </c>
      <c r="C18" s="453"/>
      <c r="D18" s="454"/>
      <c r="E18" s="2"/>
      <c r="F18" s="3"/>
      <c r="G18" s="3"/>
      <c r="H18" s="3"/>
      <c r="I18" s="3"/>
      <c r="J18" s="3"/>
      <c r="K18" s="3"/>
      <c r="L18" s="3"/>
      <c r="M18" s="3"/>
      <c r="N18" s="30"/>
      <c r="O18" s="30"/>
      <c r="P18" s="31"/>
      <c r="Q18" s="31"/>
      <c r="R18" s="32"/>
      <c r="S18" s="32"/>
      <c r="T18" s="32"/>
      <c r="U18" s="32"/>
      <c r="V18" s="34"/>
      <c r="W18" s="32"/>
      <c r="X18" s="33"/>
      <c r="Y18" s="34"/>
      <c r="Z18" s="32"/>
      <c r="AA18" s="33"/>
      <c r="AB18" s="453"/>
      <c r="AC18" s="453"/>
      <c r="AD18" s="454"/>
    </row>
    <row r="19" spans="1:30" ht="15.6" customHeight="1" x14ac:dyDescent="0.2">
      <c r="A19" s="51"/>
      <c r="B19" s="459"/>
      <c r="C19" s="460"/>
      <c r="D19" s="461"/>
      <c r="E19" s="497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1"/>
      <c r="V19" s="459"/>
      <c r="W19" s="728"/>
      <c r="X19" s="729"/>
      <c r="Y19" s="725"/>
      <c r="Z19" s="726"/>
      <c r="AA19" s="727"/>
      <c r="AB19" s="510">
        <f>Y19*V19</f>
        <v>0</v>
      </c>
      <c r="AC19" s="510"/>
      <c r="AD19" s="511"/>
    </row>
    <row r="20" spans="1:30" ht="9.75" customHeight="1" x14ac:dyDescent="0.2">
      <c r="A20" s="51"/>
      <c r="B20" s="452" t="s">
        <v>19</v>
      </c>
      <c r="C20" s="453"/>
      <c r="D20" s="454"/>
      <c r="E20" s="2"/>
      <c r="F20" s="3"/>
      <c r="G20" s="3"/>
      <c r="H20" s="3"/>
      <c r="I20" s="3"/>
      <c r="J20" s="3"/>
      <c r="K20" s="3"/>
      <c r="L20" s="3"/>
      <c r="M20" s="3"/>
      <c r="N20" s="30"/>
      <c r="O20" s="30"/>
      <c r="P20" s="31"/>
      <c r="Q20" s="31"/>
      <c r="R20" s="32"/>
      <c r="S20" s="32"/>
      <c r="T20" s="32"/>
      <c r="U20" s="32"/>
      <c r="V20" s="34"/>
      <c r="W20" s="32"/>
      <c r="X20" s="33"/>
      <c r="Y20" s="34"/>
      <c r="Z20" s="32"/>
      <c r="AA20" s="33"/>
      <c r="AB20" s="453"/>
      <c r="AC20" s="453"/>
      <c r="AD20" s="454"/>
    </row>
    <row r="21" spans="1:30" ht="15.6" customHeight="1" x14ac:dyDescent="0.2">
      <c r="A21" s="51"/>
      <c r="B21" s="459"/>
      <c r="C21" s="460"/>
      <c r="D21" s="461"/>
      <c r="E21" s="497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1"/>
      <c r="V21" s="459"/>
      <c r="W21" s="728"/>
      <c r="X21" s="729"/>
      <c r="Y21" s="725"/>
      <c r="Z21" s="726"/>
      <c r="AA21" s="727"/>
      <c r="AB21" s="510">
        <f>Y21*V21</f>
        <v>0</v>
      </c>
      <c r="AC21" s="510"/>
      <c r="AD21" s="511"/>
    </row>
    <row r="22" spans="1:30" ht="9.75" customHeight="1" x14ac:dyDescent="0.2">
      <c r="A22" s="51"/>
      <c r="B22" s="452" t="s">
        <v>20</v>
      </c>
      <c r="C22" s="453"/>
      <c r="D22" s="454"/>
      <c r="E22" s="2"/>
      <c r="F22" s="3"/>
      <c r="G22" s="3"/>
      <c r="H22" s="3"/>
      <c r="I22" s="3"/>
      <c r="J22" s="3"/>
      <c r="K22" s="3"/>
      <c r="L22" s="3"/>
      <c r="M22" s="3"/>
      <c r="N22" s="30"/>
      <c r="O22" s="30"/>
      <c r="P22" s="31"/>
      <c r="Q22" s="31"/>
      <c r="R22" s="32"/>
      <c r="S22" s="32"/>
      <c r="T22" s="32"/>
      <c r="U22" s="32"/>
      <c r="V22" s="34"/>
      <c r="W22" s="32"/>
      <c r="X22" s="33"/>
      <c r="Y22" s="34"/>
      <c r="Z22" s="32"/>
      <c r="AA22" s="33"/>
      <c r="AB22" s="453"/>
      <c r="AC22" s="453"/>
      <c r="AD22" s="454"/>
    </row>
    <row r="23" spans="1:30" ht="15.6" customHeight="1" x14ac:dyDescent="0.2">
      <c r="A23" s="51"/>
      <c r="B23" s="459"/>
      <c r="C23" s="460"/>
      <c r="D23" s="461"/>
      <c r="E23" s="497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1"/>
      <c r="V23" s="459"/>
      <c r="W23" s="728"/>
      <c r="X23" s="729"/>
      <c r="Y23" s="725"/>
      <c r="Z23" s="726"/>
      <c r="AA23" s="727"/>
      <c r="AB23" s="510">
        <f>Y23*V23</f>
        <v>0</v>
      </c>
      <c r="AC23" s="510"/>
      <c r="AD23" s="511"/>
    </row>
    <row r="24" spans="1:30" ht="9.75" customHeight="1" x14ac:dyDescent="0.2">
      <c r="A24" s="51"/>
      <c r="B24" s="452" t="s">
        <v>21</v>
      </c>
      <c r="C24" s="453"/>
      <c r="D24" s="454"/>
      <c r="E24" s="2"/>
      <c r="F24" s="3"/>
      <c r="G24" s="3"/>
      <c r="H24" s="3"/>
      <c r="I24" s="3"/>
      <c r="J24" s="3"/>
      <c r="K24" s="3"/>
      <c r="L24" s="3"/>
      <c r="M24" s="3"/>
      <c r="N24" s="30"/>
      <c r="O24" s="30"/>
      <c r="P24" s="31"/>
      <c r="Q24" s="31"/>
      <c r="R24" s="32"/>
      <c r="S24" s="32"/>
      <c r="T24" s="32"/>
      <c r="U24" s="32"/>
      <c r="V24" s="34"/>
      <c r="W24" s="32"/>
      <c r="X24" s="33"/>
      <c r="Y24" s="34"/>
      <c r="Z24" s="32"/>
      <c r="AA24" s="33"/>
      <c r="AB24" s="453"/>
      <c r="AC24" s="453"/>
      <c r="AD24" s="454"/>
    </row>
    <row r="25" spans="1:30" ht="15.6" customHeight="1" x14ac:dyDescent="0.2">
      <c r="A25" s="51"/>
      <c r="B25" s="459"/>
      <c r="C25" s="460"/>
      <c r="D25" s="461"/>
      <c r="E25" s="497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1"/>
      <c r="V25" s="459"/>
      <c r="W25" s="728"/>
      <c r="X25" s="729"/>
      <c r="Y25" s="725"/>
      <c r="Z25" s="726"/>
      <c r="AA25" s="727"/>
      <c r="AB25" s="510">
        <f>Y25*V25</f>
        <v>0</v>
      </c>
      <c r="AC25" s="510"/>
      <c r="AD25" s="511"/>
    </row>
    <row r="26" spans="1:30" ht="9.75" customHeight="1" x14ac:dyDescent="0.2">
      <c r="A26" s="51"/>
      <c r="B26" s="452" t="s">
        <v>22</v>
      </c>
      <c r="C26" s="453"/>
      <c r="D26" s="454"/>
      <c r="E26" s="2"/>
      <c r="F26" s="3"/>
      <c r="G26" s="3"/>
      <c r="H26" s="3"/>
      <c r="I26" s="3"/>
      <c r="J26" s="3"/>
      <c r="K26" s="3"/>
      <c r="L26" s="3"/>
      <c r="M26" s="3"/>
      <c r="N26" s="30"/>
      <c r="O26" s="30"/>
      <c r="P26" s="31"/>
      <c r="Q26" s="31"/>
      <c r="R26" s="32"/>
      <c r="S26" s="32"/>
      <c r="T26" s="32"/>
      <c r="U26" s="32"/>
      <c r="V26" s="34"/>
      <c r="W26" s="32"/>
      <c r="X26" s="33"/>
      <c r="Y26" s="34"/>
      <c r="Z26" s="32"/>
      <c r="AA26" s="33"/>
      <c r="AB26" s="453"/>
      <c r="AC26" s="453"/>
      <c r="AD26" s="454"/>
    </row>
    <row r="27" spans="1:30" ht="15.6" customHeight="1" x14ac:dyDescent="0.2">
      <c r="A27" s="51"/>
      <c r="B27" s="459"/>
      <c r="C27" s="460"/>
      <c r="D27" s="461"/>
      <c r="E27" s="497"/>
      <c r="F27" s="730"/>
      <c r="G27" s="730"/>
      <c r="H27" s="730"/>
      <c r="I27" s="730"/>
      <c r="J27" s="730"/>
      <c r="K27" s="730"/>
      <c r="L27" s="730"/>
      <c r="M27" s="730"/>
      <c r="N27" s="730"/>
      <c r="O27" s="730"/>
      <c r="P27" s="730"/>
      <c r="Q27" s="730"/>
      <c r="R27" s="730"/>
      <c r="S27" s="730"/>
      <c r="T27" s="730"/>
      <c r="U27" s="731"/>
      <c r="V27" s="459"/>
      <c r="W27" s="728"/>
      <c r="X27" s="729"/>
      <c r="Y27" s="725"/>
      <c r="Z27" s="726"/>
      <c r="AA27" s="727"/>
      <c r="AB27" s="510">
        <f>Y27*V27</f>
        <v>0</v>
      </c>
      <c r="AC27" s="510"/>
      <c r="AD27" s="511"/>
    </row>
    <row r="28" spans="1:30" ht="9.75" customHeight="1" x14ac:dyDescent="0.2">
      <c r="A28" s="51"/>
      <c r="B28" s="452" t="s">
        <v>23</v>
      </c>
      <c r="C28" s="453"/>
      <c r="D28" s="454"/>
      <c r="E28" s="2"/>
      <c r="F28" s="3"/>
      <c r="G28" s="3"/>
      <c r="H28" s="3"/>
      <c r="I28" s="3"/>
      <c r="J28" s="3"/>
      <c r="K28" s="3"/>
      <c r="L28" s="3"/>
      <c r="M28" s="3"/>
      <c r="N28" s="30"/>
      <c r="O28" s="30"/>
      <c r="P28" s="31"/>
      <c r="Q28" s="31"/>
      <c r="R28" s="32"/>
      <c r="S28" s="32"/>
      <c r="T28" s="32"/>
      <c r="U28" s="32"/>
      <c r="V28" s="34"/>
      <c r="W28" s="32"/>
      <c r="X28" s="33"/>
      <c r="Y28" s="34"/>
      <c r="Z28" s="32"/>
      <c r="AA28" s="33"/>
      <c r="AB28" s="453"/>
      <c r="AC28" s="453"/>
      <c r="AD28" s="454"/>
    </row>
    <row r="29" spans="1:30" ht="15.6" customHeight="1" x14ac:dyDescent="0.2">
      <c r="A29" s="51"/>
      <c r="B29" s="459"/>
      <c r="C29" s="460"/>
      <c r="D29" s="461"/>
      <c r="E29" s="497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1"/>
      <c r="V29" s="459"/>
      <c r="W29" s="728"/>
      <c r="X29" s="729"/>
      <c r="Y29" s="725"/>
      <c r="Z29" s="726"/>
      <c r="AA29" s="727"/>
      <c r="AB29" s="510">
        <f>Y29*V29</f>
        <v>0</v>
      </c>
      <c r="AC29" s="510"/>
      <c r="AD29" s="511"/>
    </row>
    <row r="30" spans="1:30" ht="9.75" customHeight="1" x14ac:dyDescent="0.2">
      <c r="A30" s="51"/>
      <c r="B30" s="452" t="s">
        <v>24</v>
      </c>
      <c r="C30" s="453"/>
      <c r="D30" s="454"/>
      <c r="E30" s="2"/>
      <c r="F30" s="3"/>
      <c r="G30" s="3"/>
      <c r="H30" s="3"/>
      <c r="I30" s="3"/>
      <c r="J30" s="3"/>
      <c r="K30" s="3"/>
      <c r="L30" s="3"/>
      <c r="M30" s="3"/>
      <c r="N30" s="30"/>
      <c r="O30" s="30"/>
      <c r="P30" s="31"/>
      <c r="Q30" s="31"/>
      <c r="R30" s="32"/>
      <c r="S30" s="32"/>
      <c r="T30" s="32"/>
      <c r="U30" s="32"/>
      <c r="V30" s="34"/>
      <c r="W30" s="32"/>
      <c r="X30" s="33"/>
      <c r="Y30" s="34"/>
      <c r="Z30" s="32"/>
      <c r="AA30" s="33"/>
      <c r="AB30" s="453"/>
      <c r="AC30" s="453"/>
      <c r="AD30" s="454"/>
    </row>
    <row r="31" spans="1:30" ht="15.6" customHeight="1" x14ac:dyDescent="0.2">
      <c r="A31" s="51"/>
      <c r="B31" s="459"/>
      <c r="C31" s="460"/>
      <c r="D31" s="461"/>
      <c r="E31" s="497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1"/>
      <c r="V31" s="459"/>
      <c r="W31" s="728"/>
      <c r="X31" s="729"/>
      <c r="Y31" s="725"/>
      <c r="Z31" s="726"/>
      <c r="AA31" s="727"/>
      <c r="AB31" s="510">
        <f>Y31*V31</f>
        <v>0</v>
      </c>
      <c r="AC31" s="510"/>
      <c r="AD31" s="511"/>
    </row>
    <row r="32" spans="1:30" ht="9.75" customHeight="1" x14ac:dyDescent="0.2">
      <c r="A32" s="51"/>
      <c r="B32" s="452" t="s">
        <v>25</v>
      </c>
      <c r="C32" s="453"/>
      <c r="D32" s="454"/>
      <c r="E32" s="2"/>
      <c r="F32" s="3"/>
      <c r="G32" s="3"/>
      <c r="H32" s="3"/>
      <c r="I32" s="3"/>
      <c r="J32" s="3"/>
      <c r="K32" s="3"/>
      <c r="L32" s="3"/>
      <c r="M32" s="3"/>
      <c r="N32" s="30"/>
      <c r="O32" s="30"/>
      <c r="P32" s="31"/>
      <c r="Q32" s="31"/>
      <c r="R32" s="32"/>
      <c r="S32" s="32"/>
      <c r="T32" s="32"/>
      <c r="U32" s="32"/>
      <c r="V32" s="34"/>
      <c r="W32" s="32"/>
      <c r="X32" s="33"/>
      <c r="Y32" s="34"/>
      <c r="Z32" s="32"/>
      <c r="AA32" s="33"/>
      <c r="AB32" s="453"/>
      <c r="AC32" s="453"/>
      <c r="AD32" s="454"/>
    </row>
    <row r="33" spans="1:30" ht="15.6" customHeight="1" x14ac:dyDescent="0.2">
      <c r="A33" s="51"/>
      <c r="B33" s="459"/>
      <c r="C33" s="460"/>
      <c r="D33" s="461"/>
      <c r="E33" s="497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1"/>
      <c r="V33" s="459"/>
      <c r="W33" s="728"/>
      <c r="X33" s="729"/>
      <c r="Y33" s="725"/>
      <c r="Z33" s="726"/>
      <c r="AA33" s="727"/>
      <c r="AB33" s="510">
        <f>Y33*V33</f>
        <v>0</v>
      </c>
      <c r="AC33" s="510"/>
      <c r="AD33" s="511"/>
    </row>
    <row r="34" spans="1:30" ht="9.75" customHeight="1" x14ac:dyDescent="0.2">
      <c r="A34" s="51"/>
      <c r="B34" s="452" t="s">
        <v>26</v>
      </c>
      <c r="C34" s="453"/>
      <c r="D34" s="454"/>
      <c r="E34" s="2"/>
      <c r="F34" s="3"/>
      <c r="G34" s="3"/>
      <c r="H34" s="3"/>
      <c r="I34" s="3"/>
      <c r="J34" s="3"/>
      <c r="K34" s="3"/>
      <c r="L34" s="3"/>
      <c r="M34" s="3"/>
      <c r="N34" s="30"/>
      <c r="O34" s="30"/>
      <c r="P34" s="31"/>
      <c r="Q34" s="31"/>
      <c r="R34" s="32"/>
      <c r="S34" s="32"/>
      <c r="T34" s="32"/>
      <c r="U34" s="32"/>
      <c r="V34" s="34"/>
      <c r="W34" s="32"/>
      <c r="X34" s="33"/>
      <c r="Y34" s="34"/>
      <c r="Z34" s="32"/>
      <c r="AA34" s="33"/>
      <c r="AB34" s="453"/>
      <c r="AC34" s="453"/>
      <c r="AD34" s="454"/>
    </row>
    <row r="35" spans="1:30" ht="15.6" customHeight="1" x14ac:dyDescent="0.2">
      <c r="A35" s="51"/>
      <c r="B35" s="459"/>
      <c r="C35" s="460"/>
      <c r="D35" s="461"/>
      <c r="E35" s="497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0"/>
      <c r="U35" s="731"/>
      <c r="V35" s="459"/>
      <c r="W35" s="728"/>
      <c r="X35" s="729"/>
      <c r="Y35" s="725"/>
      <c r="Z35" s="726"/>
      <c r="AA35" s="727"/>
      <c r="AB35" s="510">
        <f>Y35*V35</f>
        <v>0</v>
      </c>
      <c r="AC35" s="510"/>
      <c r="AD35" s="511"/>
    </row>
    <row r="36" spans="1:30" ht="9.75" customHeight="1" x14ac:dyDescent="0.2">
      <c r="A36" s="51"/>
      <c r="B36" s="452" t="s">
        <v>30</v>
      </c>
      <c r="C36" s="453"/>
      <c r="D36" s="454"/>
      <c r="E36" s="2"/>
      <c r="F36" s="3"/>
      <c r="G36" s="3"/>
      <c r="H36" s="3"/>
      <c r="I36" s="3"/>
      <c r="J36" s="3"/>
      <c r="K36" s="3"/>
      <c r="L36" s="3"/>
      <c r="M36" s="3"/>
      <c r="N36" s="30"/>
      <c r="O36" s="30"/>
      <c r="P36" s="31"/>
      <c r="Q36" s="31"/>
      <c r="R36" s="32"/>
      <c r="S36" s="32"/>
      <c r="T36" s="32"/>
      <c r="U36" s="32"/>
      <c r="V36" s="34"/>
      <c r="W36" s="32"/>
      <c r="X36" s="33"/>
      <c r="Y36" s="34"/>
      <c r="Z36" s="32"/>
      <c r="AA36" s="33"/>
      <c r="AB36" s="453"/>
      <c r="AC36" s="453"/>
      <c r="AD36" s="454"/>
    </row>
    <row r="37" spans="1:30" ht="15.6" customHeight="1" x14ac:dyDescent="0.2">
      <c r="A37" s="51"/>
      <c r="B37" s="459"/>
      <c r="C37" s="460"/>
      <c r="D37" s="461"/>
      <c r="E37" s="497"/>
      <c r="F37" s="730"/>
      <c r="G37" s="730"/>
      <c r="H37" s="730"/>
      <c r="I37" s="730"/>
      <c r="J37" s="730"/>
      <c r="K37" s="730"/>
      <c r="L37" s="730"/>
      <c r="M37" s="730"/>
      <c r="N37" s="730"/>
      <c r="O37" s="730"/>
      <c r="P37" s="730"/>
      <c r="Q37" s="730"/>
      <c r="R37" s="730"/>
      <c r="S37" s="730"/>
      <c r="T37" s="730"/>
      <c r="U37" s="731"/>
      <c r="V37" s="459"/>
      <c r="W37" s="728"/>
      <c r="X37" s="729"/>
      <c r="Y37" s="725"/>
      <c r="Z37" s="726"/>
      <c r="AA37" s="727"/>
      <c r="AB37" s="510">
        <f>Y37*V37</f>
        <v>0</v>
      </c>
      <c r="AC37" s="510"/>
      <c r="AD37" s="511"/>
    </row>
    <row r="38" spans="1:30" ht="9.75" customHeight="1" x14ac:dyDescent="0.2">
      <c r="A38" s="51"/>
      <c r="B38" s="452" t="s">
        <v>29</v>
      </c>
      <c r="C38" s="453"/>
      <c r="D38" s="454"/>
      <c r="E38" s="2"/>
      <c r="F38" s="3"/>
      <c r="G38" s="3"/>
      <c r="H38" s="3"/>
      <c r="I38" s="3"/>
      <c r="J38" s="3"/>
      <c r="K38" s="3"/>
      <c r="L38" s="3"/>
      <c r="M38" s="3"/>
      <c r="N38" s="30"/>
      <c r="O38" s="30"/>
      <c r="P38" s="31"/>
      <c r="Q38" s="31"/>
      <c r="R38" s="32"/>
      <c r="S38" s="32"/>
      <c r="T38" s="32"/>
      <c r="U38" s="32"/>
      <c r="V38" s="34"/>
      <c r="W38" s="32"/>
      <c r="X38" s="33"/>
      <c r="Y38" s="34"/>
      <c r="Z38" s="32"/>
      <c r="AA38" s="33"/>
      <c r="AB38" s="453"/>
      <c r="AC38" s="453"/>
      <c r="AD38" s="454"/>
    </row>
    <row r="39" spans="1:30" ht="15.6" customHeight="1" x14ac:dyDescent="0.2">
      <c r="A39" s="51"/>
      <c r="B39" s="459"/>
      <c r="C39" s="460"/>
      <c r="D39" s="461"/>
      <c r="E39" s="497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31"/>
      <c r="V39" s="459"/>
      <c r="W39" s="728"/>
      <c r="X39" s="729"/>
      <c r="Y39" s="725"/>
      <c r="Z39" s="726"/>
      <c r="AA39" s="727"/>
      <c r="AB39" s="510">
        <f>Y39*V39</f>
        <v>0</v>
      </c>
      <c r="AC39" s="510"/>
      <c r="AD39" s="511"/>
    </row>
    <row r="40" spans="1:30" ht="9.75" customHeight="1" x14ac:dyDescent="0.2">
      <c r="A40" s="51"/>
      <c r="B40" s="452" t="s">
        <v>28</v>
      </c>
      <c r="C40" s="453"/>
      <c r="D40" s="454"/>
      <c r="E40" s="2"/>
      <c r="F40" s="3"/>
      <c r="G40" s="3"/>
      <c r="H40" s="3"/>
      <c r="I40" s="3"/>
      <c r="J40" s="3"/>
      <c r="K40" s="3"/>
      <c r="L40" s="3"/>
      <c r="M40" s="3"/>
      <c r="N40" s="30"/>
      <c r="O40" s="30"/>
      <c r="P40" s="31"/>
      <c r="Q40" s="31"/>
      <c r="R40" s="32"/>
      <c r="S40" s="32"/>
      <c r="T40" s="32"/>
      <c r="U40" s="32"/>
      <c r="V40" s="34"/>
      <c r="W40" s="32"/>
      <c r="X40" s="33"/>
      <c r="Y40" s="34"/>
      <c r="Z40" s="32"/>
      <c r="AA40" s="33"/>
      <c r="AB40" s="453"/>
      <c r="AC40" s="453"/>
      <c r="AD40" s="454"/>
    </row>
    <row r="41" spans="1:30" ht="15.6" customHeight="1" x14ac:dyDescent="0.2">
      <c r="A41" s="51"/>
      <c r="B41" s="459"/>
      <c r="C41" s="460"/>
      <c r="D41" s="461"/>
      <c r="E41" s="497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  <c r="S41" s="730"/>
      <c r="T41" s="730"/>
      <c r="U41" s="731"/>
      <c r="V41" s="459"/>
      <c r="W41" s="728"/>
      <c r="X41" s="729"/>
      <c r="Y41" s="725"/>
      <c r="Z41" s="726"/>
      <c r="AA41" s="727"/>
      <c r="AB41" s="510">
        <f>Y41*V41</f>
        <v>0</v>
      </c>
      <c r="AC41" s="510"/>
      <c r="AD41" s="511"/>
    </row>
    <row r="42" spans="1:30" ht="12.75" customHeight="1" x14ac:dyDescent="0.2">
      <c r="A42" s="5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6"/>
      <c r="O42" s="43"/>
      <c r="P42" s="43"/>
      <c r="Q42" s="43"/>
      <c r="R42" s="26"/>
      <c r="S42" s="43"/>
      <c r="T42" s="43"/>
      <c r="U42" s="43"/>
      <c r="V42" s="30"/>
      <c r="W42" s="30"/>
      <c r="X42" s="131"/>
      <c r="Y42" s="618" t="s">
        <v>223</v>
      </c>
      <c r="Z42" s="618"/>
      <c r="AA42" s="619"/>
      <c r="AB42" s="759">
        <f>SUM(AB14:AD41)</f>
        <v>0</v>
      </c>
      <c r="AC42" s="760"/>
      <c r="AD42" s="761"/>
    </row>
    <row r="43" spans="1:30" ht="12.75" customHeight="1" x14ac:dyDescent="0.2">
      <c r="A43" s="5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11"/>
      <c r="P43" s="11"/>
      <c r="Q43" s="11"/>
      <c r="R43" s="38"/>
      <c r="S43" s="38"/>
      <c r="T43" s="39"/>
      <c r="U43" s="39"/>
      <c r="V43" s="40"/>
      <c r="W43" s="40"/>
      <c r="X43" s="6"/>
      <c r="Y43" s="708"/>
      <c r="Z43" s="708"/>
      <c r="AA43" s="709"/>
      <c r="AB43" s="762"/>
      <c r="AC43" s="763"/>
      <c r="AD43" s="764"/>
    </row>
    <row r="44" spans="1:30" ht="12.75" customHeight="1" x14ac:dyDescent="0.2">
      <c r="A44" s="51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1"/>
      <c r="O44" s="36"/>
      <c r="P44" s="36"/>
      <c r="Q44" s="36"/>
      <c r="R44" s="11"/>
      <c r="S44" s="36"/>
      <c r="T44" s="36"/>
      <c r="U44" s="36"/>
      <c r="V44" s="37"/>
      <c r="W44" s="37"/>
      <c r="X44" s="37"/>
      <c r="Y44" s="35"/>
      <c r="Z44" s="35"/>
      <c r="AA44" s="35"/>
      <c r="AB44" s="35"/>
      <c r="AC44" s="35"/>
      <c r="AD44" s="138"/>
    </row>
    <row r="45" spans="1:30" ht="12.75" customHeight="1" x14ac:dyDescent="0.2">
      <c r="A45" s="5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38"/>
      <c r="S45" s="38"/>
      <c r="T45" s="38"/>
      <c r="U45" s="38"/>
      <c r="V45" s="11"/>
      <c r="W45" s="11"/>
      <c r="X45" s="11"/>
      <c r="Y45" s="9"/>
      <c r="Z45" s="9"/>
      <c r="AA45" s="9"/>
      <c r="AB45" s="41"/>
      <c r="AC45" s="41"/>
      <c r="AD45" s="132"/>
    </row>
    <row r="46" spans="1:30" ht="12.75" customHeight="1" x14ac:dyDescent="0.2">
      <c r="A46" s="51"/>
      <c r="B46" s="660" t="s">
        <v>280</v>
      </c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9"/>
    </row>
    <row r="47" spans="1:30" ht="12.75" customHeight="1" x14ac:dyDescent="0.2">
      <c r="A47" s="51"/>
      <c r="B47" s="102" t="s">
        <v>277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39"/>
    </row>
    <row r="48" spans="1:30" ht="12.75" customHeight="1" x14ac:dyDescent="0.2">
      <c r="A48" s="51"/>
      <c r="B48" s="105" t="s">
        <v>278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6"/>
      <c r="AD48" s="139"/>
    </row>
    <row r="49" spans="1:30" ht="12.75" customHeight="1" x14ac:dyDescent="0.2">
      <c r="A49" s="51"/>
      <c r="B49" s="105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6"/>
      <c r="AD49" s="139"/>
    </row>
    <row r="50" spans="1:30" ht="12.75" customHeight="1" x14ac:dyDescent="0.2">
      <c r="A50" s="51"/>
      <c r="B50" s="107" t="s">
        <v>119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9"/>
      <c r="AD50" s="139"/>
    </row>
    <row r="51" spans="1:30" ht="12.75" customHeight="1" x14ac:dyDescent="0.2">
      <c r="A51" s="51"/>
      <c r="B51" s="9"/>
      <c r="C51" s="10"/>
      <c r="D51" s="10"/>
      <c r="E51" s="10"/>
      <c r="F51" s="11"/>
      <c r="G51" s="12"/>
      <c r="H51" s="12"/>
      <c r="I51" s="11"/>
      <c r="J51" s="42"/>
      <c r="K51" s="42"/>
      <c r="L51" s="42"/>
      <c r="M51" s="42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42"/>
      <c r="AD51" s="140"/>
    </row>
    <row r="52" spans="1:30" ht="12.75" customHeight="1" x14ac:dyDescent="0.2">
      <c r="A52" s="51"/>
      <c r="B52" s="717" t="s">
        <v>75</v>
      </c>
      <c r="C52" s="463"/>
      <c r="D52" s="463"/>
      <c r="E52" s="464"/>
      <c r="F52" s="765"/>
      <c r="G52" s="766"/>
      <c r="H52" s="766"/>
      <c r="I52" s="766"/>
      <c r="J52" s="766"/>
      <c r="K52" s="766"/>
      <c r="L52" s="766"/>
      <c r="M52" s="766"/>
      <c r="N52" s="766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766"/>
      <c r="AD52" s="767"/>
    </row>
    <row r="53" spans="1:30" ht="12.75" customHeight="1" x14ac:dyDescent="0.2">
      <c r="A53" s="51"/>
      <c r="B53" s="465"/>
      <c r="C53" s="466"/>
      <c r="D53" s="466"/>
      <c r="E53" s="467"/>
      <c r="F53" s="768"/>
      <c r="G53" s="769"/>
      <c r="H53" s="769"/>
      <c r="I53" s="769"/>
      <c r="J53" s="769"/>
      <c r="K53" s="769"/>
      <c r="L53" s="769"/>
      <c r="M53" s="769"/>
      <c r="N53" s="769"/>
      <c r="O53" s="769"/>
      <c r="P53" s="769"/>
      <c r="Q53" s="769"/>
      <c r="R53" s="769"/>
      <c r="S53" s="769"/>
      <c r="T53" s="769"/>
      <c r="U53" s="769"/>
      <c r="V53" s="769"/>
      <c r="W53" s="769"/>
      <c r="X53" s="769"/>
      <c r="Y53" s="769"/>
      <c r="Z53" s="769"/>
      <c r="AA53" s="769"/>
      <c r="AB53" s="769"/>
      <c r="AC53" s="769"/>
      <c r="AD53" s="770"/>
    </row>
    <row r="54" spans="1:30" ht="12.75" customHeight="1" x14ac:dyDescent="0.2">
      <c r="A54" s="51"/>
      <c r="B54" s="465"/>
      <c r="C54" s="466"/>
      <c r="D54" s="466"/>
      <c r="E54" s="467"/>
      <c r="F54" s="768"/>
      <c r="G54" s="769"/>
      <c r="H54" s="769"/>
      <c r="I54" s="769"/>
      <c r="J54" s="769"/>
      <c r="K54" s="769"/>
      <c r="L54" s="769"/>
      <c r="M54" s="769"/>
      <c r="N54" s="769"/>
      <c r="O54" s="769"/>
      <c r="P54" s="769"/>
      <c r="Q54" s="769"/>
      <c r="R54" s="769"/>
      <c r="S54" s="769"/>
      <c r="T54" s="769"/>
      <c r="U54" s="769"/>
      <c r="V54" s="769"/>
      <c r="W54" s="769"/>
      <c r="X54" s="769"/>
      <c r="Y54" s="769"/>
      <c r="Z54" s="769"/>
      <c r="AA54" s="769"/>
      <c r="AB54" s="769"/>
      <c r="AC54" s="769"/>
      <c r="AD54" s="770"/>
    </row>
    <row r="55" spans="1:30" ht="12.75" customHeight="1" x14ac:dyDescent="0.2">
      <c r="A55" s="51"/>
      <c r="B55" s="465"/>
      <c r="C55" s="466"/>
      <c r="D55" s="466"/>
      <c r="E55" s="467"/>
      <c r="F55" s="768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69"/>
      <c r="R55" s="769"/>
      <c r="S55" s="769"/>
      <c r="T55" s="769"/>
      <c r="U55" s="769"/>
      <c r="V55" s="769"/>
      <c r="W55" s="769"/>
      <c r="X55" s="769"/>
      <c r="Y55" s="769"/>
      <c r="Z55" s="769"/>
      <c r="AA55" s="769"/>
      <c r="AB55" s="769"/>
      <c r="AC55" s="769"/>
      <c r="AD55" s="770"/>
    </row>
    <row r="56" spans="1:30" ht="12.75" customHeight="1" x14ac:dyDescent="0.2">
      <c r="A56" s="51"/>
      <c r="B56" s="465"/>
      <c r="C56" s="466"/>
      <c r="D56" s="466"/>
      <c r="E56" s="467"/>
      <c r="F56" s="768"/>
      <c r="G56" s="769"/>
      <c r="H56" s="769"/>
      <c r="I56" s="769"/>
      <c r="J56" s="769"/>
      <c r="K56" s="769"/>
      <c r="L56" s="769"/>
      <c r="M56" s="769"/>
      <c r="N56" s="769"/>
      <c r="O56" s="769"/>
      <c r="P56" s="769"/>
      <c r="Q56" s="769"/>
      <c r="R56" s="769"/>
      <c r="S56" s="769"/>
      <c r="T56" s="769"/>
      <c r="U56" s="769"/>
      <c r="V56" s="769"/>
      <c r="W56" s="769"/>
      <c r="X56" s="769"/>
      <c r="Y56" s="769"/>
      <c r="Z56" s="769"/>
      <c r="AA56" s="769"/>
      <c r="AB56" s="769"/>
      <c r="AC56" s="769"/>
      <c r="AD56" s="770"/>
    </row>
    <row r="57" spans="1:30" ht="12.75" customHeight="1" x14ac:dyDescent="0.2">
      <c r="A57" s="51"/>
      <c r="B57" s="465"/>
      <c r="C57" s="466"/>
      <c r="D57" s="466"/>
      <c r="E57" s="467"/>
      <c r="F57" s="768"/>
      <c r="G57" s="769"/>
      <c r="H57" s="769"/>
      <c r="I57" s="769"/>
      <c r="J57" s="769"/>
      <c r="K57" s="769"/>
      <c r="L57" s="769"/>
      <c r="M57" s="769"/>
      <c r="N57" s="769"/>
      <c r="O57" s="769"/>
      <c r="P57" s="769"/>
      <c r="Q57" s="769"/>
      <c r="R57" s="769"/>
      <c r="S57" s="769"/>
      <c r="T57" s="769"/>
      <c r="U57" s="769"/>
      <c r="V57" s="769"/>
      <c r="W57" s="769"/>
      <c r="X57" s="769"/>
      <c r="Y57" s="769"/>
      <c r="Z57" s="769"/>
      <c r="AA57" s="769"/>
      <c r="AB57" s="769"/>
      <c r="AC57" s="769"/>
      <c r="AD57" s="770"/>
    </row>
    <row r="58" spans="1:30" ht="12.75" customHeight="1" x14ac:dyDescent="0.2">
      <c r="A58" s="51"/>
      <c r="B58" s="465"/>
      <c r="C58" s="466"/>
      <c r="D58" s="466"/>
      <c r="E58" s="467"/>
      <c r="F58" s="768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69"/>
      <c r="X58" s="769"/>
      <c r="Y58" s="769"/>
      <c r="Z58" s="769"/>
      <c r="AA58" s="769"/>
      <c r="AB58" s="769"/>
      <c r="AC58" s="769"/>
      <c r="AD58" s="770"/>
    </row>
    <row r="59" spans="1:30" ht="12.75" customHeight="1" x14ac:dyDescent="0.2">
      <c r="A59" s="51"/>
      <c r="B59" s="465"/>
      <c r="C59" s="466"/>
      <c r="D59" s="466"/>
      <c r="E59" s="467"/>
      <c r="F59" s="768"/>
      <c r="G59" s="769"/>
      <c r="H59" s="769"/>
      <c r="I59" s="769"/>
      <c r="J59" s="769"/>
      <c r="K59" s="769"/>
      <c r="L59" s="769"/>
      <c r="M59" s="769"/>
      <c r="N59" s="769"/>
      <c r="O59" s="769"/>
      <c r="P59" s="769"/>
      <c r="Q59" s="769"/>
      <c r="R59" s="769"/>
      <c r="S59" s="769"/>
      <c r="T59" s="769"/>
      <c r="U59" s="769"/>
      <c r="V59" s="769"/>
      <c r="W59" s="769"/>
      <c r="X59" s="769"/>
      <c r="Y59" s="769"/>
      <c r="Z59" s="769"/>
      <c r="AA59" s="769"/>
      <c r="AB59" s="769"/>
      <c r="AC59" s="769"/>
      <c r="AD59" s="770"/>
    </row>
    <row r="60" spans="1:30" ht="12.75" customHeight="1" x14ac:dyDescent="0.2">
      <c r="A60" s="51"/>
      <c r="B60" s="465"/>
      <c r="C60" s="466"/>
      <c r="D60" s="466"/>
      <c r="E60" s="467"/>
      <c r="F60" s="768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769"/>
      <c r="Y60" s="769"/>
      <c r="Z60" s="769"/>
      <c r="AA60" s="769"/>
      <c r="AB60" s="769"/>
      <c r="AC60" s="769"/>
      <c r="AD60" s="770"/>
    </row>
    <row r="61" spans="1:30" ht="12.75" customHeight="1" x14ac:dyDescent="0.2">
      <c r="A61" s="51"/>
      <c r="B61" s="718"/>
      <c r="C61" s="719"/>
      <c r="D61" s="719"/>
      <c r="E61" s="720"/>
      <c r="F61" s="771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2"/>
      <c r="AA61" s="772"/>
      <c r="AB61" s="772"/>
      <c r="AC61" s="772"/>
      <c r="AD61" s="773"/>
    </row>
    <row r="62" spans="1:30" ht="12.75" customHeight="1" x14ac:dyDescent="0.2">
      <c r="A62" s="5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54"/>
    </row>
    <row r="63" spans="1:30" ht="12.75" customHeight="1" x14ac:dyDescent="0.2">
      <c r="A63" s="5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54"/>
    </row>
    <row r="64" spans="1:30" ht="12.75" customHeight="1" x14ac:dyDescent="0.2">
      <c r="A64" s="560" t="str">
        <f>"GP1440 Versjon: " &amp; 'GP-1440'!$AE$2</f>
        <v>GP1440 Versjon: 2.0</v>
      </c>
      <c r="B64" s="561"/>
      <c r="C64" s="561"/>
      <c r="D64" s="561"/>
      <c r="E64" s="561"/>
      <c r="F64" s="561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2"/>
    </row>
  </sheetData>
  <sheetProtection selectLockedCells="1"/>
  <mergeCells count="118">
    <mergeCell ref="B40:D40"/>
    <mergeCell ref="B39:D39"/>
    <mergeCell ref="E39:U39"/>
    <mergeCell ref="B36:D36"/>
    <mergeCell ref="B41:D41"/>
    <mergeCell ref="E37:U37"/>
    <mergeCell ref="A64:AD64"/>
    <mergeCell ref="Y42:AA43"/>
    <mergeCell ref="AB42:AD43"/>
    <mergeCell ref="B46:AD46"/>
    <mergeCell ref="B52:E61"/>
    <mergeCell ref="F52:AD61"/>
    <mergeCell ref="B38:D38"/>
    <mergeCell ref="AB38:AD38"/>
    <mergeCell ref="AB39:AD39"/>
    <mergeCell ref="E41:U41"/>
    <mergeCell ref="AB41:AD41"/>
    <mergeCell ref="V41:X41"/>
    <mergeCell ref="AB40:AD40"/>
    <mergeCell ref="V39:X39"/>
    <mergeCell ref="Y39:AA39"/>
    <mergeCell ref="Y41:AA41"/>
    <mergeCell ref="B34:D34"/>
    <mergeCell ref="B35:D35"/>
    <mergeCell ref="V35:X35"/>
    <mergeCell ref="E35:U35"/>
    <mergeCell ref="AB37:AD37"/>
    <mergeCell ref="Y37:AA37"/>
    <mergeCell ref="AB36:AD36"/>
    <mergeCell ref="V37:X37"/>
    <mergeCell ref="B37:D37"/>
    <mergeCell ref="AB34:AD34"/>
    <mergeCell ref="Y35:AA35"/>
    <mergeCell ref="AB35:AD35"/>
    <mergeCell ref="AB32:AD32"/>
    <mergeCell ref="B33:D33"/>
    <mergeCell ref="Y33:AA33"/>
    <mergeCell ref="AB33:AD33"/>
    <mergeCell ref="V33:X33"/>
    <mergeCell ref="E33:U33"/>
    <mergeCell ref="B31:D31"/>
    <mergeCell ref="V29:X29"/>
    <mergeCell ref="E29:U29"/>
    <mergeCell ref="B32:D32"/>
    <mergeCell ref="E31:U31"/>
    <mergeCell ref="V31:X31"/>
    <mergeCell ref="E27:U27"/>
    <mergeCell ref="AB27:AD27"/>
    <mergeCell ref="B30:D30"/>
    <mergeCell ref="AB30:AD30"/>
    <mergeCell ref="AB29:AD29"/>
    <mergeCell ref="Y31:AA31"/>
    <mergeCell ref="AB31:AD31"/>
    <mergeCell ref="B29:D29"/>
    <mergeCell ref="AB25:AD25"/>
    <mergeCell ref="Y29:AA29"/>
    <mergeCell ref="Y25:AA25"/>
    <mergeCell ref="E25:U25"/>
    <mergeCell ref="B25:D25"/>
    <mergeCell ref="B27:D27"/>
    <mergeCell ref="Y27:AA27"/>
    <mergeCell ref="B26:D26"/>
    <mergeCell ref="AB26:AD26"/>
    <mergeCell ref="V25:X25"/>
    <mergeCell ref="B28:D28"/>
    <mergeCell ref="V27:X27"/>
    <mergeCell ref="AB28:AD28"/>
    <mergeCell ref="B24:D24"/>
    <mergeCell ref="B20:D20"/>
    <mergeCell ref="AB20:AD20"/>
    <mergeCell ref="B21:D21"/>
    <mergeCell ref="Y21:AA21"/>
    <mergeCell ref="AB21:AD21"/>
    <mergeCell ref="E21:U21"/>
    <mergeCell ref="V21:X21"/>
    <mergeCell ref="B22:D22"/>
    <mergeCell ref="AB22:AD22"/>
    <mergeCell ref="Y23:AA23"/>
    <mergeCell ref="AB23:AD23"/>
    <mergeCell ref="V23:X23"/>
    <mergeCell ref="E23:U23"/>
    <mergeCell ref="B23:D23"/>
    <mergeCell ref="AB24:AD24"/>
    <mergeCell ref="B18:D18"/>
    <mergeCell ref="AB18:AD18"/>
    <mergeCell ref="B19:D19"/>
    <mergeCell ref="E17:U17"/>
    <mergeCell ref="V17:X17"/>
    <mergeCell ref="B17:D17"/>
    <mergeCell ref="Y17:AA17"/>
    <mergeCell ref="Y19:AA19"/>
    <mergeCell ref="AB19:AD19"/>
    <mergeCell ref="E19:U19"/>
    <mergeCell ref="AB17:AD17"/>
    <mergeCell ref="V19:X19"/>
    <mergeCell ref="B1:N1"/>
    <mergeCell ref="S1:AD4"/>
    <mergeCell ref="B2:N2"/>
    <mergeCell ref="B3:N3"/>
    <mergeCell ref="B4:N4"/>
    <mergeCell ref="E12:U13"/>
    <mergeCell ref="V12:X13"/>
    <mergeCell ref="B5:N5"/>
    <mergeCell ref="W8:AD8"/>
    <mergeCell ref="W9:AD9"/>
    <mergeCell ref="B12:D13"/>
    <mergeCell ref="Y12:AA13"/>
    <mergeCell ref="AB12:AD13"/>
    <mergeCell ref="S5:AD5"/>
    <mergeCell ref="B16:D16"/>
    <mergeCell ref="AB16:AD16"/>
    <mergeCell ref="B14:D14"/>
    <mergeCell ref="AB14:AD14"/>
    <mergeCell ref="B15:D15"/>
    <mergeCell ref="Y15:AA15"/>
    <mergeCell ref="V15:X15"/>
    <mergeCell ref="AB15:AD15"/>
    <mergeCell ref="E15:U15"/>
  </mergeCells>
  <phoneticPr fontId="2" type="noConversion"/>
  <hyperlinks>
    <hyperlink ref="W9:AD9" location="'GP-1440'!A1" display="'GP-1440'!A1"/>
  </hyperlinks>
  <pageMargins left="0.25" right="0.25" top="0.75" bottom="0.75" header="0.3" footer="0.3"/>
  <pageSetup paperSize="9" scale="91" orientation="portrait" blackAndWhite="1"/>
  <customProperties>
    <customPr name="S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BT68"/>
  <sheetViews>
    <sheetView showGridLines="0" showZeros="0" topLeftCell="A5" zoomScale="115" zoomScaleNormal="115" zoomScalePageLayoutView="11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13" width="3.28515625" style="1"/>
    <col min="14" max="14" width="2.28515625" style="1" customWidth="1"/>
    <col min="15" max="16384" width="3.28515625" style="1"/>
  </cols>
  <sheetData>
    <row r="1" spans="1:30" ht="9.75" customHeight="1" x14ac:dyDescent="0.2">
      <c r="A1" s="20"/>
      <c r="B1" s="306" t="s">
        <v>47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1"/>
      <c r="P1" s="21"/>
      <c r="Q1" s="21"/>
      <c r="R1" s="21"/>
      <c r="S1" s="585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0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0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0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0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777" t="s">
        <v>42</v>
      </c>
      <c r="T5" s="778"/>
      <c r="U5" s="778"/>
      <c r="V5" s="778"/>
      <c r="W5" s="778"/>
      <c r="X5" s="778"/>
      <c r="Y5" s="778"/>
      <c r="Z5" s="778"/>
      <c r="AA5" s="778"/>
      <c r="AB5" s="778"/>
      <c r="AC5" s="778"/>
      <c r="AD5" s="779"/>
    </row>
    <row r="6" spans="1:30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0" ht="5.0999999999999996" customHeight="1" x14ac:dyDescent="0.2">
      <c r="A7" s="5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  <c r="P7" s="15"/>
      <c r="Q7" s="15"/>
      <c r="R7" s="15"/>
      <c r="S7" s="15"/>
      <c r="T7" s="15"/>
      <c r="U7" s="15"/>
      <c r="V7" s="7"/>
      <c r="W7" s="8"/>
      <c r="X7" s="8"/>
      <c r="Y7" s="8"/>
      <c r="Z7" s="8"/>
      <c r="AA7" s="8"/>
      <c r="AB7" s="8"/>
      <c r="AC7" s="8"/>
      <c r="AD7" s="90"/>
    </row>
    <row r="8" spans="1:30" ht="9.75" customHeight="1" x14ac:dyDescent="0.2">
      <c r="A8" s="5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  <c r="P8" s="15"/>
      <c r="Q8" s="15"/>
      <c r="R8" s="15"/>
      <c r="S8" s="15"/>
      <c r="T8" s="15"/>
      <c r="U8" s="1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0" ht="15" customHeight="1" x14ac:dyDescent="0.2">
      <c r="A9" s="5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15"/>
      <c r="R9" s="15"/>
      <c r="S9" s="15"/>
      <c r="T9" s="15"/>
      <c r="U9" s="1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0" ht="5.0999999999999996" customHeight="1" x14ac:dyDescent="0.2">
      <c r="A10" s="5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91"/>
    </row>
    <row r="11" spans="1:30" ht="12.7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7"/>
      <c r="W11" s="7"/>
      <c r="X11" s="7"/>
      <c r="Y11" s="7"/>
      <c r="Z11" s="7"/>
      <c r="AA11" s="7"/>
      <c r="AB11" s="7"/>
      <c r="AC11" s="7"/>
      <c r="AD11" s="91"/>
    </row>
    <row r="12" spans="1:30" ht="12.75" customHeight="1" x14ac:dyDescent="0.2">
      <c r="A12" s="51"/>
      <c r="B12" s="744" t="s">
        <v>8</v>
      </c>
      <c r="C12" s="745"/>
      <c r="D12" s="746"/>
      <c r="E12" s="744" t="s">
        <v>45</v>
      </c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6"/>
      <c r="Y12" s="750" t="s">
        <v>44</v>
      </c>
      <c r="Z12" s="739"/>
      <c r="AA12" s="740"/>
      <c r="AB12" s="750" t="s">
        <v>43</v>
      </c>
      <c r="AC12" s="751"/>
      <c r="AD12" s="752"/>
    </row>
    <row r="13" spans="1:30" ht="12.75" customHeight="1" x14ac:dyDescent="0.2">
      <c r="A13" s="51"/>
      <c r="B13" s="747"/>
      <c r="C13" s="748"/>
      <c r="D13" s="749"/>
      <c r="E13" s="747"/>
      <c r="F13" s="748"/>
      <c r="G13" s="748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748"/>
      <c r="U13" s="748"/>
      <c r="V13" s="748"/>
      <c r="W13" s="748"/>
      <c r="X13" s="749"/>
      <c r="Y13" s="741"/>
      <c r="Z13" s="742"/>
      <c r="AA13" s="743"/>
      <c r="AB13" s="753"/>
      <c r="AC13" s="754"/>
      <c r="AD13" s="755"/>
    </row>
    <row r="14" spans="1:30" ht="9.75" customHeight="1" x14ac:dyDescent="0.2">
      <c r="A14" s="51"/>
      <c r="B14" s="452" t="s">
        <v>16</v>
      </c>
      <c r="C14" s="453"/>
      <c r="D14" s="454"/>
      <c r="E14" s="2"/>
      <c r="F14" s="3"/>
      <c r="G14" s="3"/>
      <c r="H14" s="3"/>
      <c r="I14" s="3"/>
      <c r="J14" s="3"/>
      <c r="K14" s="3"/>
      <c r="L14" s="3"/>
      <c r="M14" s="3"/>
      <c r="N14" s="30"/>
      <c r="O14" s="30"/>
      <c r="P14" s="31"/>
      <c r="Q14" s="31"/>
      <c r="R14" s="32"/>
      <c r="S14" s="32"/>
      <c r="T14" s="32"/>
      <c r="U14" s="32"/>
      <c r="V14" s="32"/>
      <c r="W14" s="32"/>
      <c r="X14" s="33"/>
      <c r="Y14" s="34"/>
      <c r="Z14" s="32"/>
      <c r="AA14" s="33"/>
      <c r="AB14" s="453"/>
      <c r="AC14" s="453"/>
      <c r="AD14" s="454"/>
    </row>
    <row r="15" spans="1:30" ht="15.6" customHeight="1" x14ac:dyDescent="0.2">
      <c r="A15" s="51"/>
      <c r="B15" s="459"/>
      <c r="C15" s="460"/>
      <c r="D15" s="461"/>
      <c r="E15" s="497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774"/>
      <c r="Y15" s="459"/>
      <c r="Z15" s="728"/>
      <c r="AA15" s="729"/>
      <c r="AB15" s="775"/>
      <c r="AC15" s="775"/>
      <c r="AD15" s="776"/>
    </row>
    <row r="16" spans="1:30" ht="9.75" customHeight="1" x14ac:dyDescent="0.2">
      <c r="A16" s="51"/>
      <c r="B16" s="452" t="s">
        <v>17</v>
      </c>
      <c r="C16" s="453"/>
      <c r="D16" s="454"/>
      <c r="E16" s="2"/>
      <c r="F16" s="3"/>
      <c r="G16" s="3"/>
      <c r="H16" s="3"/>
      <c r="I16" s="3"/>
      <c r="J16" s="3"/>
      <c r="K16" s="3"/>
      <c r="L16" s="3"/>
      <c r="M16" s="3"/>
      <c r="N16" s="30"/>
      <c r="O16" s="30"/>
      <c r="P16" s="31"/>
      <c r="Q16" s="31"/>
      <c r="R16" s="32"/>
      <c r="S16" s="32"/>
      <c r="T16" s="32"/>
      <c r="U16" s="32"/>
      <c r="V16" s="32"/>
      <c r="W16" s="32"/>
      <c r="X16" s="33"/>
      <c r="Y16" s="34"/>
      <c r="Z16" s="32"/>
      <c r="AA16" s="33"/>
      <c r="AB16" s="453"/>
      <c r="AC16" s="453"/>
      <c r="AD16" s="454"/>
    </row>
    <row r="17" spans="1:30" ht="15.6" customHeight="1" x14ac:dyDescent="0.2">
      <c r="A17" s="51"/>
      <c r="B17" s="459"/>
      <c r="C17" s="460"/>
      <c r="D17" s="461"/>
      <c r="E17" s="497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774"/>
      <c r="Y17" s="459"/>
      <c r="Z17" s="728"/>
      <c r="AA17" s="729"/>
      <c r="AB17" s="775"/>
      <c r="AC17" s="775"/>
      <c r="AD17" s="776"/>
    </row>
    <row r="18" spans="1:30" ht="9.75" customHeight="1" x14ac:dyDescent="0.2">
      <c r="A18" s="51"/>
      <c r="B18" s="452" t="s">
        <v>18</v>
      </c>
      <c r="C18" s="453"/>
      <c r="D18" s="454"/>
      <c r="E18" s="2"/>
      <c r="F18" s="3"/>
      <c r="G18" s="3"/>
      <c r="H18" s="3"/>
      <c r="I18" s="3"/>
      <c r="J18" s="3"/>
      <c r="K18" s="3"/>
      <c r="L18" s="3"/>
      <c r="M18" s="3"/>
      <c r="N18" s="30"/>
      <c r="O18" s="30"/>
      <c r="P18" s="31"/>
      <c r="Q18" s="31"/>
      <c r="R18" s="32"/>
      <c r="S18" s="32"/>
      <c r="T18" s="32"/>
      <c r="U18" s="32"/>
      <c r="V18" s="32"/>
      <c r="W18" s="32"/>
      <c r="X18" s="33"/>
      <c r="Y18" s="34"/>
      <c r="Z18" s="32"/>
      <c r="AA18" s="33"/>
      <c r="AB18" s="453"/>
      <c r="AC18" s="453"/>
      <c r="AD18" s="454"/>
    </row>
    <row r="19" spans="1:30" ht="15.6" customHeight="1" x14ac:dyDescent="0.2">
      <c r="A19" s="51"/>
      <c r="B19" s="459"/>
      <c r="C19" s="460"/>
      <c r="D19" s="461"/>
      <c r="E19" s="456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774"/>
      <c r="Y19" s="459"/>
      <c r="Z19" s="728"/>
      <c r="AA19" s="729"/>
      <c r="AB19" s="775"/>
      <c r="AC19" s="775"/>
      <c r="AD19" s="776"/>
    </row>
    <row r="20" spans="1:30" ht="9.75" customHeight="1" x14ac:dyDescent="0.2">
      <c r="A20" s="51"/>
      <c r="B20" s="452" t="s">
        <v>19</v>
      </c>
      <c r="C20" s="453"/>
      <c r="D20" s="454"/>
      <c r="E20" s="2"/>
      <c r="F20" s="3"/>
      <c r="G20" s="3"/>
      <c r="H20" s="3"/>
      <c r="I20" s="3"/>
      <c r="J20" s="3"/>
      <c r="K20" s="3"/>
      <c r="L20" s="3"/>
      <c r="M20" s="3"/>
      <c r="N20" s="30"/>
      <c r="O20" s="30"/>
      <c r="P20" s="31"/>
      <c r="Q20" s="31"/>
      <c r="R20" s="32"/>
      <c r="S20" s="32"/>
      <c r="T20" s="32"/>
      <c r="U20" s="32"/>
      <c r="V20" s="32"/>
      <c r="W20" s="32"/>
      <c r="X20" s="33"/>
      <c r="Y20" s="34"/>
      <c r="Z20" s="32"/>
      <c r="AA20" s="33"/>
      <c r="AB20" s="453"/>
      <c r="AC20" s="453"/>
      <c r="AD20" s="454"/>
    </row>
    <row r="21" spans="1:30" ht="15.6" customHeight="1" x14ac:dyDescent="0.2">
      <c r="A21" s="51"/>
      <c r="B21" s="459"/>
      <c r="C21" s="460"/>
      <c r="D21" s="461"/>
      <c r="E21" s="456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774"/>
      <c r="Y21" s="459"/>
      <c r="Z21" s="728"/>
      <c r="AA21" s="729"/>
      <c r="AB21" s="775"/>
      <c r="AC21" s="775"/>
      <c r="AD21" s="776"/>
    </row>
    <row r="22" spans="1:30" ht="9.75" customHeight="1" x14ac:dyDescent="0.2">
      <c r="A22" s="51"/>
      <c r="B22" s="452" t="s">
        <v>20</v>
      </c>
      <c r="C22" s="453"/>
      <c r="D22" s="454"/>
      <c r="E22" s="2"/>
      <c r="F22" s="3"/>
      <c r="G22" s="3"/>
      <c r="H22" s="3"/>
      <c r="I22" s="3"/>
      <c r="J22" s="3"/>
      <c r="K22" s="3"/>
      <c r="L22" s="3"/>
      <c r="M22" s="3"/>
      <c r="N22" s="30"/>
      <c r="O22" s="30"/>
      <c r="P22" s="31"/>
      <c r="Q22" s="31"/>
      <c r="R22" s="32"/>
      <c r="S22" s="32"/>
      <c r="T22" s="32"/>
      <c r="U22" s="32"/>
      <c r="V22" s="32"/>
      <c r="W22" s="32"/>
      <c r="X22" s="33"/>
      <c r="Y22" s="34"/>
      <c r="Z22" s="32"/>
      <c r="AA22" s="33"/>
      <c r="AB22" s="453"/>
      <c r="AC22" s="453"/>
      <c r="AD22" s="454"/>
    </row>
    <row r="23" spans="1:30" ht="15.6" customHeight="1" x14ac:dyDescent="0.2">
      <c r="A23" s="51"/>
      <c r="B23" s="459"/>
      <c r="C23" s="460"/>
      <c r="D23" s="461"/>
      <c r="E23" s="456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774"/>
      <c r="Y23" s="459"/>
      <c r="Z23" s="728"/>
      <c r="AA23" s="729"/>
      <c r="AB23" s="775"/>
      <c r="AC23" s="775"/>
      <c r="AD23" s="776"/>
    </row>
    <row r="24" spans="1:30" ht="9.75" customHeight="1" x14ac:dyDescent="0.2">
      <c r="A24" s="51"/>
      <c r="B24" s="452" t="s">
        <v>21</v>
      </c>
      <c r="C24" s="453"/>
      <c r="D24" s="454"/>
      <c r="E24" s="2"/>
      <c r="F24" s="3"/>
      <c r="G24" s="3"/>
      <c r="H24" s="3"/>
      <c r="I24" s="3"/>
      <c r="J24" s="3"/>
      <c r="K24" s="3"/>
      <c r="L24" s="3"/>
      <c r="M24" s="3"/>
      <c r="N24" s="30"/>
      <c r="O24" s="30"/>
      <c r="P24" s="31"/>
      <c r="Q24" s="31"/>
      <c r="R24" s="32"/>
      <c r="S24" s="32"/>
      <c r="T24" s="32"/>
      <c r="U24" s="32"/>
      <c r="V24" s="32"/>
      <c r="W24" s="32"/>
      <c r="X24" s="33"/>
      <c r="Y24" s="34"/>
      <c r="Z24" s="32"/>
      <c r="AA24" s="33"/>
      <c r="AB24" s="453"/>
      <c r="AC24" s="453"/>
      <c r="AD24" s="454"/>
    </row>
    <row r="25" spans="1:30" ht="15.6" customHeight="1" x14ac:dyDescent="0.2">
      <c r="A25" s="51"/>
      <c r="B25" s="459"/>
      <c r="C25" s="460"/>
      <c r="D25" s="461"/>
      <c r="E25" s="456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774"/>
      <c r="Y25" s="459"/>
      <c r="Z25" s="728"/>
      <c r="AA25" s="729"/>
      <c r="AB25" s="775"/>
      <c r="AC25" s="775"/>
      <c r="AD25" s="776"/>
    </row>
    <row r="26" spans="1:30" ht="9.75" customHeight="1" x14ac:dyDescent="0.2">
      <c r="A26" s="51"/>
      <c r="B26" s="452" t="s">
        <v>22</v>
      </c>
      <c r="C26" s="453"/>
      <c r="D26" s="454"/>
      <c r="E26" s="2"/>
      <c r="F26" s="3"/>
      <c r="G26" s="3"/>
      <c r="H26" s="3"/>
      <c r="I26" s="3"/>
      <c r="J26" s="3"/>
      <c r="K26" s="3"/>
      <c r="L26" s="3"/>
      <c r="M26" s="3"/>
      <c r="N26" s="30"/>
      <c r="O26" s="30"/>
      <c r="P26" s="31"/>
      <c r="Q26" s="31"/>
      <c r="R26" s="32"/>
      <c r="S26" s="32"/>
      <c r="T26" s="32"/>
      <c r="U26" s="32"/>
      <c r="V26" s="32"/>
      <c r="W26" s="32"/>
      <c r="X26" s="33"/>
      <c r="Y26" s="34"/>
      <c r="Z26" s="32"/>
      <c r="AA26" s="33"/>
      <c r="AB26" s="453"/>
      <c r="AC26" s="453"/>
      <c r="AD26" s="454"/>
    </row>
    <row r="27" spans="1:30" ht="15.6" customHeight="1" x14ac:dyDescent="0.2">
      <c r="A27" s="51"/>
      <c r="B27" s="459"/>
      <c r="C27" s="460"/>
      <c r="D27" s="461"/>
      <c r="E27" s="456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774"/>
      <c r="Y27" s="459"/>
      <c r="Z27" s="728"/>
      <c r="AA27" s="729"/>
      <c r="AB27" s="775"/>
      <c r="AC27" s="775"/>
      <c r="AD27" s="776"/>
    </row>
    <row r="28" spans="1:30" ht="9.75" customHeight="1" x14ac:dyDescent="0.2">
      <c r="A28" s="51"/>
      <c r="B28" s="452" t="s">
        <v>23</v>
      </c>
      <c r="C28" s="453"/>
      <c r="D28" s="454"/>
      <c r="E28" s="2"/>
      <c r="F28" s="3"/>
      <c r="G28" s="3"/>
      <c r="H28" s="3"/>
      <c r="I28" s="3"/>
      <c r="J28" s="3"/>
      <c r="K28" s="3"/>
      <c r="L28" s="3"/>
      <c r="M28" s="3"/>
      <c r="N28" s="30"/>
      <c r="O28" s="30"/>
      <c r="P28" s="31"/>
      <c r="Q28" s="31"/>
      <c r="R28" s="32"/>
      <c r="S28" s="32"/>
      <c r="T28" s="32"/>
      <c r="U28" s="32"/>
      <c r="V28" s="32"/>
      <c r="W28" s="32"/>
      <c r="X28" s="33"/>
      <c r="Y28" s="34"/>
      <c r="Z28" s="32"/>
      <c r="AA28" s="33"/>
      <c r="AB28" s="453"/>
      <c r="AC28" s="453"/>
      <c r="AD28" s="454"/>
    </row>
    <row r="29" spans="1:30" ht="15.6" customHeight="1" x14ac:dyDescent="0.2">
      <c r="A29" s="51"/>
      <c r="B29" s="459"/>
      <c r="C29" s="460"/>
      <c r="D29" s="461"/>
      <c r="E29" s="456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774"/>
      <c r="Y29" s="459"/>
      <c r="Z29" s="728"/>
      <c r="AA29" s="729"/>
      <c r="AB29" s="775"/>
      <c r="AC29" s="775"/>
      <c r="AD29" s="776"/>
    </row>
    <row r="30" spans="1:30" ht="9.75" customHeight="1" x14ac:dyDescent="0.2">
      <c r="A30" s="51"/>
      <c r="B30" s="452" t="s">
        <v>24</v>
      </c>
      <c r="C30" s="453"/>
      <c r="D30" s="454"/>
      <c r="E30" s="2"/>
      <c r="F30" s="3"/>
      <c r="G30" s="3"/>
      <c r="H30" s="3"/>
      <c r="I30" s="3"/>
      <c r="J30" s="3"/>
      <c r="K30" s="3"/>
      <c r="L30" s="3"/>
      <c r="M30" s="3"/>
      <c r="N30" s="30"/>
      <c r="O30" s="30"/>
      <c r="P30" s="31"/>
      <c r="Q30" s="31"/>
      <c r="R30" s="32"/>
      <c r="S30" s="32"/>
      <c r="T30" s="32"/>
      <c r="U30" s="32"/>
      <c r="V30" s="32"/>
      <c r="W30" s="32"/>
      <c r="X30" s="33"/>
      <c r="Y30" s="34"/>
      <c r="Z30" s="32"/>
      <c r="AA30" s="33"/>
      <c r="AB30" s="453"/>
      <c r="AC30" s="453"/>
      <c r="AD30" s="454"/>
    </row>
    <row r="31" spans="1:30" ht="15.6" customHeight="1" x14ac:dyDescent="0.2">
      <c r="A31" s="51"/>
      <c r="B31" s="459"/>
      <c r="C31" s="460"/>
      <c r="D31" s="461"/>
      <c r="E31" s="456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774"/>
      <c r="Y31" s="459"/>
      <c r="Z31" s="728"/>
      <c r="AA31" s="729"/>
      <c r="AB31" s="775"/>
      <c r="AC31" s="775"/>
      <c r="AD31" s="776"/>
    </row>
    <row r="32" spans="1:30" ht="9.75" customHeight="1" x14ac:dyDescent="0.2">
      <c r="A32" s="51"/>
      <c r="B32" s="452" t="s">
        <v>25</v>
      </c>
      <c r="C32" s="453"/>
      <c r="D32" s="454"/>
      <c r="E32" s="2"/>
      <c r="F32" s="3"/>
      <c r="G32" s="3"/>
      <c r="H32" s="3"/>
      <c r="I32" s="3"/>
      <c r="J32" s="3"/>
      <c r="K32" s="3"/>
      <c r="L32" s="3"/>
      <c r="M32" s="3"/>
      <c r="N32" s="30"/>
      <c r="O32" s="30"/>
      <c r="P32" s="31"/>
      <c r="Q32" s="31"/>
      <c r="R32" s="32"/>
      <c r="S32" s="32"/>
      <c r="T32" s="32"/>
      <c r="U32" s="32"/>
      <c r="V32" s="32"/>
      <c r="W32" s="32"/>
      <c r="X32" s="33"/>
      <c r="Y32" s="34"/>
      <c r="Z32" s="32"/>
      <c r="AA32" s="33"/>
      <c r="AB32" s="453"/>
      <c r="AC32" s="453"/>
      <c r="AD32" s="454"/>
    </row>
    <row r="33" spans="1:30" ht="15.6" customHeight="1" x14ac:dyDescent="0.2">
      <c r="A33" s="51"/>
      <c r="B33" s="459"/>
      <c r="C33" s="460"/>
      <c r="D33" s="461"/>
      <c r="E33" s="456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774"/>
      <c r="Y33" s="459"/>
      <c r="Z33" s="728"/>
      <c r="AA33" s="729"/>
      <c r="AB33" s="775"/>
      <c r="AC33" s="775"/>
      <c r="AD33" s="776"/>
    </row>
    <row r="34" spans="1:30" ht="9.75" customHeight="1" x14ac:dyDescent="0.2">
      <c r="A34" s="51"/>
      <c r="B34" s="452" t="s">
        <v>26</v>
      </c>
      <c r="C34" s="453"/>
      <c r="D34" s="454"/>
      <c r="E34" s="2"/>
      <c r="F34" s="3"/>
      <c r="G34" s="3"/>
      <c r="H34" s="3"/>
      <c r="I34" s="3"/>
      <c r="J34" s="3"/>
      <c r="K34" s="3"/>
      <c r="L34" s="3"/>
      <c r="M34" s="3"/>
      <c r="N34" s="30"/>
      <c r="O34" s="30"/>
      <c r="P34" s="31"/>
      <c r="Q34" s="31"/>
      <c r="R34" s="32"/>
      <c r="S34" s="32"/>
      <c r="T34" s="32"/>
      <c r="U34" s="32"/>
      <c r="V34" s="32"/>
      <c r="W34" s="32"/>
      <c r="X34" s="33"/>
      <c r="Y34" s="34"/>
      <c r="Z34" s="32"/>
      <c r="AA34" s="33"/>
      <c r="AB34" s="453"/>
      <c r="AC34" s="453"/>
      <c r="AD34" s="454"/>
    </row>
    <row r="35" spans="1:30" ht="15.6" customHeight="1" x14ac:dyDescent="0.2">
      <c r="A35" s="51"/>
      <c r="B35" s="459"/>
      <c r="C35" s="460"/>
      <c r="D35" s="461"/>
      <c r="E35" s="456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774"/>
      <c r="Y35" s="459"/>
      <c r="Z35" s="728"/>
      <c r="AA35" s="729"/>
      <c r="AB35" s="775"/>
      <c r="AC35" s="775"/>
      <c r="AD35" s="776"/>
    </row>
    <row r="36" spans="1:30" ht="9.75" customHeight="1" x14ac:dyDescent="0.2">
      <c r="A36" s="51"/>
      <c r="B36" s="452" t="s">
        <v>30</v>
      </c>
      <c r="C36" s="453"/>
      <c r="D36" s="454"/>
      <c r="E36" s="2"/>
      <c r="F36" s="3"/>
      <c r="G36" s="3"/>
      <c r="H36" s="3"/>
      <c r="I36" s="3"/>
      <c r="J36" s="3"/>
      <c r="K36" s="3"/>
      <c r="L36" s="3"/>
      <c r="M36" s="3"/>
      <c r="N36" s="30"/>
      <c r="O36" s="30"/>
      <c r="P36" s="31"/>
      <c r="Q36" s="31"/>
      <c r="R36" s="32"/>
      <c r="S36" s="32"/>
      <c r="T36" s="32"/>
      <c r="U36" s="32"/>
      <c r="V36" s="32"/>
      <c r="W36" s="32"/>
      <c r="X36" s="33"/>
      <c r="Y36" s="34"/>
      <c r="Z36" s="32"/>
      <c r="AA36" s="33"/>
      <c r="AB36" s="453"/>
      <c r="AC36" s="453"/>
      <c r="AD36" s="454"/>
    </row>
    <row r="37" spans="1:30" ht="15.6" customHeight="1" x14ac:dyDescent="0.2">
      <c r="A37" s="51"/>
      <c r="B37" s="459"/>
      <c r="C37" s="460"/>
      <c r="D37" s="461"/>
      <c r="E37" s="456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774"/>
      <c r="Y37" s="459"/>
      <c r="Z37" s="728"/>
      <c r="AA37" s="729"/>
      <c r="AB37" s="775"/>
      <c r="AC37" s="775"/>
      <c r="AD37" s="776"/>
    </row>
    <row r="38" spans="1:30" ht="9.75" customHeight="1" x14ac:dyDescent="0.2">
      <c r="A38" s="51"/>
      <c r="B38" s="452" t="s">
        <v>29</v>
      </c>
      <c r="C38" s="453"/>
      <c r="D38" s="454"/>
      <c r="E38" s="2"/>
      <c r="F38" s="3"/>
      <c r="G38" s="3"/>
      <c r="H38" s="3"/>
      <c r="I38" s="3"/>
      <c r="J38" s="3"/>
      <c r="K38" s="3"/>
      <c r="L38" s="3"/>
      <c r="M38" s="3"/>
      <c r="N38" s="30"/>
      <c r="O38" s="30"/>
      <c r="P38" s="31"/>
      <c r="Q38" s="31"/>
      <c r="R38" s="32"/>
      <c r="S38" s="32"/>
      <c r="T38" s="32"/>
      <c r="U38" s="32"/>
      <c r="V38" s="32"/>
      <c r="W38" s="32"/>
      <c r="X38" s="33"/>
      <c r="Y38" s="34"/>
      <c r="Z38" s="32"/>
      <c r="AA38" s="33"/>
      <c r="AB38" s="453"/>
      <c r="AC38" s="453"/>
      <c r="AD38" s="454"/>
    </row>
    <row r="39" spans="1:30" ht="15.6" customHeight="1" x14ac:dyDescent="0.2">
      <c r="A39" s="51"/>
      <c r="B39" s="459"/>
      <c r="C39" s="460"/>
      <c r="D39" s="461"/>
      <c r="E39" s="456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774"/>
      <c r="Y39" s="459"/>
      <c r="Z39" s="728"/>
      <c r="AA39" s="729"/>
      <c r="AB39" s="775"/>
      <c r="AC39" s="775"/>
      <c r="AD39" s="776"/>
    </row>
    <row r="40" spans="1:30" ht="9.75" customHeight="1" x14ac:dyDescent="0.2">
      <c r="A40" s="51"/>
      <c r="B40" s="452" t="s">
        <v>28</v>
      </c>
      <c r="C40" s="453"/>
      <c r="D40" s="454"/>
      <c r="E40" s="2"/>
      <c r="F40" s="3"/>
      <c r="G40" s="3"/>
      <c r="H40" s="3"/>
      <c r="I40" s="3"/>
      <c r="J40" s="3"/>
      <c r="K40" s="3"/>
      <c r="L40" s="3"/>
      <c r="M40" s="3"/>
      <c r="N40" s="30"/>
      <c r="O40" s="30"/>
      <c r="P40" s="31"/>
      <c r="Q40" s="31"/>
      <c r="R40" s="32"/>
      <c r="S40" s="32"/>
      <c r="T40" s="32"/>
      <c r="U40" s="32"/>
      <c r="V40" s="32"/>
      <c r="W40" s="32"/>
      <c r="X40" s="33"/>
      <c r="Y40" s="34"/>
      <c r="Z40" s="32"/>
      <c r="AA40" s="33"/>
      <c r="AB40" s="453"/>
      <c r="AC40" s="453"/>
      <c r="AD40" s="454"/>
    </row>
    <row r="41" spans="1:30" ht="15.6" customHeight="1" x14ac:dyDescent="0.2">
      <c r="A41" s="51"/>
      <c r="B41" s="459"/>
      <c r="C41" s="460"/>
      <c r="D41" s="461"/>
      <c r="E41" s="456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774"/>
      <c r="Y41" s="459"/>
      <c r="Z41" s="728"/>
      <c r="AA41" s="729"/>
      <c r="AB41" s="775"/>
      <c r="AC41" s="775"/>
      <c r="AD41" s="776"/>
    </row>
    <row r="42" spans="1:30" ht="9.75" customHeight="1" x14ac:dyDescent="0.2">
      <c r="A42" s="51"/>
      <c r="B42" s="452" t="s">
        <v>27</v>
      </c>
      <c r="C42" s="453"/>
      <c r="D42" s="454"/>
      <c r="E42" s="2"/>
      <c r="F42" s="3"/>
      <c r="G42" s="3"/>
      <c r="H42" s="3"/>
      <c r="I42" s="3"/>
      <c r="J42" s="3"/>
      <c r="K42" s="3"/>
      <c r="L42" s="3"/>
      <c r="M42" s="3"/>
      <c r="N42" s="30"/>
      <c r="O42" s="30"/>
      <c r="P42" s="31"/>
      <c r="Q42" s="31"/>
      <c r="R42" s="32"/>
      <c r="S42" s="32"/>
      <c r="T42" s="32"/>
      <c r="U42" s="32"/>
      <c r="V42" s="32"/>
      <c r="W42" s="32"/>
      <c r="X42" s="33"/>
      <c r="Y42" s="34"/>
      <c r="Z42" s="32"/>
      <c r="AA42" s="33"/>
      <c r="AB42" s="453"/>
      <c r="AC42" s="453"/>
      <c r="AD42" s="454"/>
    </row>
    <row r="43" spans="1:30" ht="15.6" customHeight="1" x14ac:dyDescent="0.2">
      <c r="A43" s="51"/>
      <c r="B43" s="459"/>
      <c r="C43" s="460"/>
      <c r="D43" s="461"/>
      <c r="E43" s="456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774"/>
      <c r="Y43" s="459"/>
      <c r="Z43" s="728"/>
      <c r="AA43" s="729"/>
      <c r="AB43" s="775"/>
      <c r="AC43" s="775"/>
      <c r="AD43" s="776"/>
    </row>
    <row r="44" spans="1:30" ht="9.75" customHeight="1" x14ac:dyDescent="0.2">
      <c r="A44" s="5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6"/>
      <c r="O44" s="43"/>
      <c r="P44" s="43"/>
      <c r="Q44" s="43"/>
      <c r="R44" s="26"/>
      <c r="S44" s="43"/>
      <c r="T44" s="43"/>
      <c r="U44" s="43"/>
      <c r="V44" s="30"/>
      <c r="W44" s="30"/>
      <c r="X44" s="131"/>
      <c r="Y44" s="780" t="s">
        <v>115</v>
      </c>
      <c r="Z44" s="780"/>
      <c r="AA44" s="781"/>
      <c r="AB44" s="759">
        <f>SUM(AB14:AB43)</f>
        <v>0</v>
      </c>
      <c r="AC44" s="760"/>
      <c r="AD44" s="761"/>
    </row>
    <row r="45" spans="1:30" ht="15" customHeight="1" x14ac:dyDescent="0.2">
      <c r="A45" s="5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38"/>
      <c r="S45" s="38"/>
      <c r="T45" s="39"/>
      <c r="U45" s="39"/>
      <c r="V45" s="40"/>
      <c r="W45" s="40"/>
      <c r="X45" s="6"/>
      <c r="Y45" s="782"/>
      <c r="Z45" s="782"/>
      <c r="AA45" s="783"/>
      <c r="AB45" s="762"/>
      <c r="AC45" s="763"/>
      <c r="AD45" s="764"/>
    </row>
    <row r="46" spans="1:30" ht="9.75" customHeight="1" x14ac:dyDescent="0.2">
      <c r="A46" s="5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1"/>
      <c r="P46" s="11"/>
      <c r="Q46" s="11"/>
      <c r="R46" s="38"/>
      <c r="S46" s="38"/>
      <c r="T46" s="38"/>
      <c r="U46" s="38"/>
      <c r="V46" s="11"/>
      <c r="W46" s="11"/>
      <c r="X46" s="11"/>
      <c r="Y46" s="9"/>
      <c r="Z46" s="9"/>
      <c r="AA46" s="9"/>
      <c r="AB46" s="41"/>
      <c r="AC46" s="41"/>
      <c r="AD46" s="132"/>
    </row>
    <row r="47" spans="1:30" ht="9.75" customHeight="1" x14ac:dyDescent="0.2">
      <c r="A47" s="51"/>
      <c r="B47" s="660" t="s">
        <v>280</v>
      </c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9"/>
    </row>
    <row r="48" spans="1:30" ht="12" customHeight="1" x14ac:dyDescent="0.2">
      <c r="A48" s="51"/>
      <c r="B48" s="102" t="s">
        <v>277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39"/>
    </row>
    <row r="49" spans="1:33" ht="12" customHeight="1" x14ac:dyDescent="0.2">
      <c r="A49" s="51"/>
      <c r="B49" s="105" t="s">
        <v>278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6"/>
      <c r="AD49" s="139"/>
    </row>
    <row r="50" spans="1:33" ht="12" customHeight="1" x14ac:dyDescent="0.2">
      <c r="A50" s="51"/>
      <c r="B50" s="105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6"/>
      <c r="AD50" s="139"/>
    </row>
    <row r="51" spans="1:33" ht="12" customHeight="1" x14ac:dyDescent="0.2">
      <c r="A51" s="51"/>
      <c r="B51" s="105" t="s">
        <v>279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6"/>
      <c r="AD51" s="139"/>
    </row>
    <row r="52" spans="1:33" ht="12" customHeight="1" x14ac:dyDescent="0.2">
      <c r="A52" s="51"/>
      <c r="B52" s="105" t="s">
        <v>281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6"/>
      <c r="AD52" s="139"/>
    </row>
    <row r="53" spans="1:33" ht="12" customHeight="1" x14ac:dyDescent="0.2">
      <c r="A53" s="51"/>
      <c r="B53" s="105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6"/>
      <c r="AD53" s="139"/>
    </row>
    <row r="54" spans="1:33" ht="12" customHeight="1" x14ac:dyDescent="0.2">
      <c r="A54" s="51"/>
      <c r="B54" s="107" t="s">
        <v>119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9"/>
      <c r="AD54" s="139"/>
      <c r="AG54" s="100"/>
    </row>
    <row r="55" spans="1:33" ht="15" customHeight="1" x14ac:dyDescent="0.2">
      <c r="A55" s="51"/>
      <c r="B55" s="9"/>
      <c r="C55" s="10"/>
      <c r="D55" s="10"/>
      <c r="E55" s="10"/>
      <c r="F55" s="11"/>
      <c r="G55" s="12"/>
      <c r="H55" s="12"/>
      <c r="I55" s="11"/>
      <c r="J55" s="42"/>
      <c r="K55" s="42"/>
      <c r="L55" s="42"/>
      <c r="M55" s="42"/>
      <c r="N55" s="11"/>
      <c r="O55" s="11"/>
      <c r="P55" s="11"/>
      <c r="Q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42"/>
      <c r="AD55" s="140"/>
      <c r="AG55" s="100"/>
    </row>
    <row r="56" spans="1:33" ht="15" customHeight="1" x14ac:dyDescent="0.2">
      <c r="A56" s="51"/>
      <c r="B56" s="717" t="s">
        <v>75</v>
      </c>
      <c r="C56" s="463"/>
      <c r="D56" s="463"/>
      <c r="E56" s="464"/>
      <c r="F56" s="765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6"/>
      <c r="T56" s="766"/>
      <c r="U56" s="766"/>
      <c r="V56" s="766"/>
      <c r="W56" s="766"/>
      <c r="X56" s="766"/>
      <c r="Y56" s="766"/>
      <c r="Z56" s="766"/>
      <c r="AA56" s="766"/>
      <c r="AB56" s="766"/>
      <c r="AC56" s="766"/>
      <c r="AD56" s="767"/>
      <c r="AG56" s="100"/>
    </row>
    <row r="57" spans="1:33" ht="12.75" customHeight="1" x14ac:dyDescent="0.2">
      <c r="A57" s="51"/>
      <c r="B57" s="465"/>
      <c r="C57" s="466"/>
      <c r="D57" s="466"/>
      <c r="E57" s="467"/>
      <c r="F57" s="768"/>
      <c r="G57" s="769"/>
      <c r="H57" s="769"/>
      <c r="I57" s="769"/>
      <c r="J57" s="769"/>
      <c r="K57" s="769"/>
      <c r="L57" s="769"/>
      <c r="M57" s="769"/>
      <c r="N57" s="769"/>
      <c r="O57" s="769"/>
      <c r="P57" s="769"/>
      <c r="Q57" s="769"/>
      <c r="R57" s="769"/>
      <c r="S57" s="769"/>
      <c r="T57" s="769"/>
      <c r="U57" s="769"/>
      <c r="V57" s="769"/>
      <c r="W57" s="769"/>
      <c r="X57" s="769"/>
      <c r="Y57" s="769"/>
      <c r="Z57" s="769"/>
      <c r="AA57" s="769"/>
      <c r="AB57" s="769"/>
      <c r="AC57" s="769"/>
      <c r="AD57" s="770"/>
    </row>
    <row r="58" spans="1:33" ht="9.75" customHeight="1" x14ac:dyDescent="0.2">
      <c r="A58" s="51"/>
      <c r="B58" s="465"/>
      <c r="C58" s="466"/>
      <c r="D58" s="466"/>
      <c r="E58" s="467"/>
      <c r="F58" s="768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69"/>
      <c r="X58" s="769"/>
      <c r="Y58" s="769"/>
      <c r="Z58" s="769"/>
      <c r="AA58" s="769"/>
      <c r="AB58" s="769"/>
      <c r="AC58" s="769"/>
      <c r="AD58" s="770"/>
    </row>
    <row r="59" spans="1:33" ht="9.75" customHeight="1" x14ac:dyDescent="0.2">
      <c r="A59" s="51"/>
      <c r="B59" s="465"/>
      <c r="C59" s="466"/>
      <c r="D59" s="466"/>
      <c r="E59" s="467"/>
      <c r="F59" s="768"/>
      <c r="G59" s="769"/>
      <c r="H59" s="769"/>
      <c r="I59" s="769"/>
      <c r="J59" s="769"/>
      <c r="K59" s="769"/>
      <c r="L59" s="769"/>
      <c r="M59" s="769"/>
      <c r="N59" s="769"/>
      <c r="O59" s="769"/>
      <c r="P59" s="769"/>
      <c r="Q59" s="769"/>
      <c r="R59" s="769"/>
      <c r="S59" s="769"/>
      <c r="T59" s="769"/>
      <c r="U59" s="769"/>
      <c r="V59" s="769"/>
      <c r="W59" s="769"/>
      <c r="X59" s="769"/>
      <c r="Y59" s="769"/>
      <c r="Z59" s="769"/>
      <c r="AA59" s="769"/>
      <c r="AB59" s="769"/>
      <c r="AC59" s="769"/>
      <c r="AD59" s="770"/>
    </row>
    <row r="60" spans="1:33" ht="9.75" customHeight="1" x14ac:dyDescent="0.2">
      <c r="A60" s="51"/>
      <c r="B60" s="465"/>
      <c r="C60" s="466"/>
      <c r="D60" s="466"/>
      <c r="E60" s="467"/>
      <c r="F60" s="768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769"/>
      <c r="Y60" s="769"/>
      <c r="Z60" s="769"/>
      <c r="AA60" s="769"/>
      <c r="AB60" s="769"/>
      <c r="AC60" s="769"/>
      <c r="AD60" s="770"/>
    </row>
    <row r="61" spans="1:33" ht="9.75" customHeight="1" x14ac:dyDescent="0.2">
      <c r="A61" s="51"/>
      <c r="B61" s="465"/>
      <c r="C61" s="466"/>
      <c r="D61" s="466"/>
      <c r="E61" s="467"/>
      <c r="F61" s="768"/>
      <c r="G61" s="769"/>
      <c r="H61" s="769"/>
      <c r="I61" s="769"/>
      <c r="J61" s="769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69"/>
      <c r="Z61" s="769"/>
      <c r="AA61" s="769"/>
      <c r="AB61" s="769"/>
      <c r="AC61" s="769"/>
      <c r="AD61" s="770"/>
    </row>
    <row r="62" spans="1:33" ht="12.75" customHeight="1" x14ac:dyDescent="0.2">
      <c r="A62" s="51"/>
      <c r="B62" s="465"/>
      <c r="C62" s="466"/>
      <c r="D62" s="466"/>
      <c r="E62" s="467"/>
      <c r="F62" s="768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70"/>
    </row>
    <row r="63" spans="1:33" ht="12.75" customHeight="1" x14ac:dyDescent="0.2">
      <c r="A63" s="51"/>
      <c r="B63" s="465"/>
      <c r="C63" s="466"/>
      <c r="D63" s="466"/>
      <c r="E63" s="467"/>
      <c r="F63" s="768"/>
      <c r="G63" s="769"/>
      <c r="H63" s="769"/>
      <c r="I63" s="769"/>
      <c r="J63" s="769"/>
      <c r="K63" s="769"/>
      <c r="L63" s="769"/>
      <c r="M63" s="769"/>
      <c r="N63" s="769"/>
      <c r="O63" s="769"/>
      <c r="P63" s="769"/>
      <c r="Q63" s="769"/>
      <c r="R63" s="769"/>
      <c r="S63" s="769"/>
      <c r="T63" s="769"/>
      <c r="U63" s="769"/>
      <c r="V63" s="769"/>
      <c r="W63" s="769"/>
      <c r="X63" s="769"/>
      <c r="Y63" s="769"/>
      <c r="Z63" s="769"/>
      <c r="AA63" s="769"/>
      <c r="AB63" s="769"/>
      <c r="AC63" s="769"/>
      <c r="AD63" s="770"/>
    </row>
    <row r="64" spans="1:33" ht="12.75" customHeight="1" x14ac:dyDescent="0.2">
      <c r="A64" s="51"/>
      <c r="B64" s="465"/>
      <c r="C64" s="466"/>
      <c r="D64" s="466"/>
      <c r="E64" s="467"/>
      <c r="F64" s="768"/>
      <c r="G64" s="769"/>
      <c r="H64" s="769"/>
      <c r="I64" s="769"/>
      <c r="J64" s="769"/>
      <c r="K64" s="769"/>
      <c r="L64" s="769"/>
      <c r="M64" s="769"/>
      <c r="N64" s="769"/>
      <c r="O64" s="769"/>
      <c r="P64" s="769"/>
      <c r="Q64" s="769"/>
      <c r="R64" s="769"/>
      <c r="S64" s="769"/>
      <c r="T64" s="769"/>
      <c r="U64" s="769"/>
      <c r="V64" s="769"/>
      <c r="W64" s="769"/>
      <c r="X64" s="769"/>
      <c r="Y64" s="769"/>
      <c r="Z64" s="769"/>
      <c r="AA64" s="769"/>
      <c r="AB64" s="769"/>
      <c r="AC64" s="769"/>
      <c r="AD64" s="770"/>
    </row>
    <row r="65" spans="1:72" ht="12.75" customHeight="1" x14ac:dyDescent="0.2">
      <c r="A65" s="51"/>
      <c r="B65" s="718"/>
      <c r="C65" s="719"/>
      <c r="D65" s="719"/>
      <c r="E65" s="720"/>
      <c r="F65" s="771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772"/>
      <c r="Y65" s="772"/>
      <c r="Z65" s="772"/>
      <c r="AA65" s="772"/>
      <c r="AB65" s="772"/>
      <c r="AC65" s="772"/>
      <c r="AD65" s="773"/>
    </row>
    <row r="66" spans="1:72" ht="9.75" customHeight="1" x14ac:dyDescent="0.2">
      <c r="A66" s="5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4"/>
    </row>
    <row r="67" spans="1:72" ht="15.6" customHeight="1" x14ac:dyDescent="0.2">
      <c r="A67" s="5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54"/>
    </row>
    <row r="68" spans="1:72" ht="9.75" customHeight="1" x14ac:dyDescent="0.2">
      <c r="A68" s="560" t="str">
        <f>"GP1440 Versjon: " &amp; 'GP-1440'!$AE$2</f>
        <v>GP1440 Versjon: 2.0</v>
      </c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  <c r="W68" s="561"/>
      <c r="X68" s="561"/>
      <c r="Y68" s="561"/>
      <c r="Z68" s="561"/>
      <c r="AA68" s="561"/>
      <c r="AB68" s="561"/>
      <c r="AC68" s="561"/>
      <c r="AD68" s="562"/>
      <c r="AF68" s="70"/>
      <c r="AG68" s="70"/>
      <c r="AH68" s="70"/>
      <c r="AI68" s="70"/>
      <c r="AJ68" s="70"/>
      <c r="AK68" s="70"/>
      <c r="AL68" s="70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</row>
  </sheetData>
  <sheetProtection selectLockedCells="1"/>
  <mergeCells count="109">
    <mergeCell ref="B12:D13"/>
    <mergeCell ref="B19:D19"/>
    <mergeCell ref="B16:D16"/>
    <mergeCell ref="B29:D29"/>
    <mergeCell ref="B22:D22"/>
    <mergeCell ref="Y44:AA45"/>
    <mergeCell ref="B17:D17"/>
    <mergeCell ref="B18:D18"/>
    <mergeCell ref="Y19:AA19"/>
    <mergeCell ref="B15:D15"/>
    <mergeCell ref="B20:D20"/>
    <mergeCell ref="B21:D21"/>
    <mergeCell ref="Y15:AA15"/>
    <mergeCell ref="E15:X15"/>
    <mergeCell ref="E19:X19"/>
    <mergeCell ref="A68:AD68"/>
    <mergeCell ref="E21:X21"/>
    <mergeCell ref="E23:X23"/>
    <mergeCell ref="B27:D27"/>
    <mergeCell ref="B23:D23"/>
    <mergeCell ref="AB44:AD45"/>
    <mergeCell ref="B26:D26"/>
    <mergeCell ref="Y25:AA25"/>
    <mergeCell ref="Y21:AA21"/>
    <mergeCell ref="AB23:AD23"/>
    <mergeCell ref="B47:AD47"/>
    <mergeCell ref="Y33:AA33"/>
    <mergeCell ref="AB36:AD36"/>
    <mergeCell ref="AB37:AD37"/>
    <mergeCell ref="B33:D33"/>
    <mergeCell ref="B41:D41"/>
    <mergeCell ref="B42:D42"/>
    <mergeCell ref="Y43:AA43"/>
    <mergeCell ref="E43:X43"/>
    <mergeCell ref="AB42:AD42"/>
    <mergeCell ref="B43:D43"/>
    <mergeCell ref="AB43:AD43"/>
    <mergeCell ref="AB31:AD31"/>
    <mergeCell ref="AB40:AD40"/>
    <mergeCell ref="B1:N1"/>
    <mergeCell ref="S1:AD4"/>
    <mergeCell ref="S5:AD5"/>
    <mergeCell ref="B2:N2"/>
    <mergeCell ref="B3:N3"/>
    <mergeCell ref="B4:N4"/>
    <mergeCell ref="B5:N5"/>
    <mergeCell ref="Y39:AA39"/>
    <mergeCell ref="W9:AD9"/>
    <mergeCell ref="AB18:AD18"/>
    <mergeCell ref="AB19:AD19"/>
    <mergeCell ref="AB25:AD25"/>
    <mergeCell ref="E35:X35"/>
    <mergeCell ref="B30:D30"/>
    <mergeCell ref="AB28:AD28"/>
    <mergeCell ref="AB39:AD39"/>
    <mergeCell ref="AB30:AD30"/>
    <mergeCell ref="AB34:AD34"/>
    <mergeCell ref="AB38:AD38"/>
    <mergeCell ref="Y29:AA29"/>
    <mergeCell ref="AB12:AD13"/>
    <mergeCell ref="E12:X13"/>
    <mergeCell ref="E39:X39"/>
    <mergeCell ref="AB32:AD32"/>
    <mergeCell ref="AB41:AD41"/>
    <mergeCell ref="AB24:AD24"/>
    <mergeCell ref="AB26:AD26"/>
    <mergeCell ref="E33:X33"/>
    <mergeCell ref="B28:D28"/>
    <mergeCell ref="Y17:AA17"/>
    <mergeCell ref="E17:X17"/>
    <mergeCell ref="B24:D24"/>
    <mergeCell ref="AB22:AD22"/>
    <mergeCell ref="Y27:AA27"/>
    <mergeCell ref="B36:D36"/>
    <mergeCell ref="AB35:AD35"/>
    <mergeCell ref="E31:X31"/>
    <mergeCell ref="B38:D38"/>
    <mergeCell ref="Y41:AA41"/>
    <mergeCell ref="E41:X41"/>
    <mergeCell ref="B40:D40"/>
    <mergeCell ref="Y35:AA35"/>
    <mergeCell ref="B39:D39"/>
    <mergeCell ref="E37:X37"/>
    <mergeCell ref="B31:D31"/>
    <mergeCell ref="AB21:AD21"/>
    <mergeCell ref="W8:AD8"/>
    <mergeCell ref="F56:AD65"/>
    <mergeCell ref="E27:X27"/>
    <mergeCell ref="B32:D32"/>
    <mergeCell ref="Y37:AA37"/>
    <mergeCell ref="Y31:AA31"/>
    <mergeCell ref="B37:D37"/>
    <mergeCell ref="AB33:AD33"/>
    <mergeCell ref="B34:D34"/>
    <mergeCell ref="B35:D35"/>
    <mergeCell ref="Y12:AA13"/>
    <mergeCell ref="AB20:AD20"/>
    <mergeCell ref="B25:D25"/>
    <mergeCell ref="E25:X25"/>
    <mergeCell ref="Y23:AA23"/>
    <mergeCell ref="AB16:AD16"/>
    <mergeCell ref="AB17:AD17"/>
    <mergeCell ref="B14:D14"/>
    <mergeCell ref="AB14:AD14"/>
    <mergeCell ref="AB15:AD15"/>
    <mergeCell ref="B56:E65"/>
    <mergeCell ref="AB29:AD29"/>
    <mergeCell ref="AB27:AD27"/>
    <mergeCell ref="E29:X29"/>
  </mergeCells>
  <phoneticPr fontId="2" type="noConversion"/>
  <hyperlinks>
    <hyperlink ref="W9:AD9" location="'GP-1440'!Til" display="'GP-1440'!Til"/>
  </hyperlinks>
  <pageMargins left="0.25" right="0.25" top="0.75" bottom="0.75" header="0.3" footer="0.3"/>
  <pageSetup paperSize="9" scale="93" orientation="portrait" blackAndWhite="1"/>
  <customProperties>
    <customPr name="S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BT64"/>
  <sheetViews>
    <sheetView showGridLines="0" showZeros="0" zoomScale="115" zoomScaleNormal="115" zoomScalePageLayoutView="11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10" width="3.28515625" style="1"/>
    <col min="11" max="11" width="2.85546875" style="1" customWidth="1"/>
    <col min="12" max="26" width="3.28515625" style="1"/>
    <col min="27" max="27" width="4.28515625" style="1" customWidth="1"/>
    <col min="28" max="16384" width="3.28515625" style="1"/>
  </cols>
  <sheetData>
    <row r="1" spans="1:31" ht="9.75" customHeight="1" x14ac:dyDescent="0.2">
      <c r="A1" s="20"/>
      <c r="B1" s="306" t="s">
        <v>47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1"/>
      <c r="P1" s="21"/>
      <c r="Q1" s="21"/>
      <c r="R1" s="21"/>
      <c r="S1" s="585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1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1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1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1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682" t="s">
        <v>276</v>
      </c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4"/>
    </row>
    <row r="6" spans="1:31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1" ht="5.0999999999999996" customHeight="1" x14ac:dyDescent="0.2">
      <c r="A7" s="5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  <c r="P7" s="15"/>
      <c r="Q7" s="15"/>
      <c r="R7" s="15"/>
      <c r="S7" s="15"/>
      <c r="T7" s="15"/>
      <c r="U7" s="15"/>
      <c r="V7" s="7"/>
      <c r="W7" s="8"/>
      <c r="X7" s="8"/>
      <c r="Y7" s="8"/>
      <c r="Z7" s="8"/>
      <c r="AA7" s="8"/>
      <c r="AB7" s="8"/>
      <c r="AC7" s="8"/>
      <c r="AD7" s="90"/>
    </row>
    <row r="8" spans="1:31" ht="9.75" customHeight="1" x14ac:dyDescent="0.2">
      <c r="A8" s="5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  <c r="P8" s="15"/>
      <c r="Q8" s="15"/>
      <c r="R8" s="15"/>
      <c r="S8" s="15"/>
      <c r="T8" s="15"/>
      <c r="U8" s="1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1" ht="15" customHeight="1" x14ac:dyDescent="0.2">
      <c r="A9" s="5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15"/>
      <c r="R9" s="15"/>
      <c r="S9" s="15"/>
      <c r="T9" s="15"/>
      <c r="U9" s="1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1" ht="5.0999999999999996" customHeight="1" x14ac:dyDescent="0.2">
      <c r="A10" s="5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91"/>
    </row>
    <row r="11" spans="1:31" ht="12.7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7"/>
      <c r="W11" s="7"/>
      <c r="X11" s="7"/>
      <c r="Y11" s="7"/>
      <c r="Z11" s="7"/>
      <c r="AA11" s="7"/>
      <c r="AB11" s="7"/>
      <c r="AC11" s="7"/>
      <c r="AD11" s="91"/>
    </row>
    <row r="12" spans="1:31" ht="12.75" customHeight="1" x14ac:dyDescent="0.2">
      <c r="A12" s="51"/>
      <c r="B12" s="724" t="s">
        <v>275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7"/>
      <c r="X12" s="691" t="s">
        <v>36</v>
      </c>
      <c r="Y12" s="692"/>
      <c r="Z12" s="691" t="s">
        <v>227</v>
      </c>
      <c r="AA12" s="692"/>
      <c r="AB12" s="639" t="s">
        <v>114</v>
      </c>
      <c r="AC12" s="640"/>
      <c r="AD12" s="641"/>
    </row>
    <row r="13" spans="1:31" ht="12.75" customHeight="1" x14ac:dyDescent="0.2">
      <c r="A13" s="51"/>
      <c r="B13" s="688"/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90"/>
      <c r="X13" s="693"/>
      <c r="Y13" s="694"/>
      <c r="Z13" s="693"/>
      <c r="AA13" s="694"/>
      <c r="AB13" s="642"/>
      <c r="AC13" s="643"/>
      <c r="AD13" s="644"/>
    </row>
    <row r="14" spans="1:31" ht="9.75" customHeight="1" x14ac:dyDescent="0.2">
      <c r="A14" s="51"/>
      <c r="B14" s="512" t="s">
        <v>16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4"/>
      <c r="X14" s="695"/>
      <c r="Y14" s="255"/>
      <c r="Z14" s="695"/>
      <c r="AA14" s="255"/>
      <c r="AB14" s="452"/>
      <c r="AC14" s="453"/>
      <c r="AD14" s="454"/>
      <c r="AE14" s="119">
        <f>Z15/24</f>
        <v>0</v>
      </c>
    </row>
    <row r="15" spans="1:31" ht="15.6" customHeight="1" x14ac:dyDescent="0.2">
      <c r="A15" s="51"/>
      <c r="B15" s="696"/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8"/>
      <c r="X15" s="459"/>
      <c r="Y15" s="699"/>
      <c r="Z15" s="459"/>
      <c r="AA15" s="699"/>
      <c r="AB15" s="509">
        <f>(Z15*'Satser m.v.'!D$17)+(AE15*'Satser m.v.'!D$16)</f>
        <v>0</v>
      </c>
      <c r="AC15" s="510"/>
      <c r="AD15" s="511"/>
      <c r="AE15" s="119">
        <f>ROUNDUP(AE14,0)</f>
        <v>0</v>
      </c>
    </row>
    <row r="16" spans="1:31" ht="9.75" customHeight="1" x14ac:dyDescent="0.2">
      <c r="A16" s="51"/>
      <c r="B16" s="512" t="s">
        <v>17</v>
      </c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 t="str">
        <f>IF(B17="","",IF(N17="","obs!",""))</f>
        <v/>
      </c>
      <c r="O16" s="513"/>
      <c r="P16" s="513"/>
      <c r="Q16" s="513"/>
      <c r="R16" s="513"/>
      <c r="S16" s="513"/>
      <c r="T16" s="513" t="str">
        <f>IF(H17="","",IF(T17="","obs!",""))</f>
        <v/>
      </c>
      <c r="U16" s="513"/>
      <c r="V16" s="513"/>
      <c r="W16" s="514"/>
      <c r="X16" s="695"/>
      <c r="Y16" s="255"/>
      <c r="Z16" s="695"/>
      <c r="AA16" s="255"/>
      <c r="AB16" s="452"/>
      <c r="AC16" s="453"/>
      <c r="AD16" s="454"/>
      <c r="AE16" s="119">
        <f>Z17/24</f>
        <v>0</v>
      </c>
    </row>
    <row r="17" spans="1:31" ht="15.6" customHeight="1" x14ac:dyDescent="0.2">
      <c r="A17" s="51"/>
      <c r="B17" s="696"/>
      <c r="C17" s="697"/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>
        <f>IF(V17="",0,IF(N17="",0,IF(V17&lt;=13.999,0.5,IF(V17&lt;=23.999,1,IF(V17&lt;=37.9999,1.5,IF(V17&lt;=38,2,2))))))</f>
        <v>0</v>
      </c>
      <c r="Q17" s="697"/>
      <c r="R17" s="697">
        <f>IF(P17=0,0,R15)</f>
        <v>0</v>
      </c>
      <c r="S17" s="697"/>
      <c r="T17" s="697"/>
      <c r="U17" s="697"/>
      <c r="V17" s="697"/>
      <c r="W17" s="698"/>
      <c r="X17" s="459"/>
      <c r="Y17" s="461"/>
      <c r="Z17" s="459"/>
      <c r="AA17" s="699"/>
      <c r="AB17" s="509">
        <f>(Z17*'Satser m.v.'!D$17)+(AE17*'Satser m.v.'!D$16)</f>
        <v>0</v>
      </c>
      <c r="AC17" s="510"/>
      <c r="AD17" s="511"/>
      <c r="AE17" s="119">
        <f>ROUNDUP(AE16,0)</f>
        <v>0</v>
      </c>
    </row>
    <row r="18" spans="1:31" ht="9.75" customHeight="1" x14ac:dyDescent="0.2">
      <c r="A18" s="51"/>
      <c r="B18" s="512" t="s">
        <v>18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 t="str">
        <f>IF(B19="","",IF(N19="","obs!",""))</f>
        <v/>
      </c>
      <c r="O18" s="513"/>
      <c r="P18" s="513"/>
      <c r="Q18" s="513"/>
      <c r="R18" s="513"/>
      <c r="S18" s="513"/>
      <c r="T18" s="513" t="str">
        <f>IF(H19="","",IF(T19="","obs!",""))</f>
        <v/>
      </c>
      <c r="U18" s="513"/>
      <c r="V18" s="513"/>
      <c r="W18" s="514"/>
      <c r="X18" s="695"/>
      <c r="Y18" s="255"/>
      <c r="Z18" s="695"/>
      <c r="AA18" s="255"/>
      <c r="AB18" s="452"/>
      <c r="AC18" s="453"/>
      <c r="AD18" s="454"/>
      <c r="AE18" s="119">
        <f>Z19/24</f>
        <v>0</v>
      </c>
    </row>
    <row r="19" spans="1:31" ht="15.6" customHeight="1" x14ac:dyDescent="0.2">
      <c r="A19" s="51"/>
      <c r="B19" s="696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>
        <f>IF(V19="",0,IF(N19="",0,IF(V19&lt;=13.999,0.5,IF(V19&lt;=23.999,1,IF(V19&lt;=37.9999,1.5,IF(V19&lt;=38,2,2))))))</f>
        <v>0</v>
      </c>
      <c r="Q19" s="697"/>
      <c r="R19" s="697">
        <f>IF(P19=0,0,R17)</f>
        <v>0</v>
      </c>
      <c r="S19" s="697"/>
      <c r="T19" s="697"/>
      <c r="U19" s="697"/>
      <c r="V19" s="697"/>
      <c r="W19" s="698"/>
      <c r="X19" s="501"/>
      <c r="Y19" s="461"/>
      <c r="Z19" s="459"/>
      <c r="AA19" s="699"/>
      <c r="AB19" s="509">
        <f>(Z19*'Satser m.v.'!D$17)+(AE19*'Satser m.v.'!D$16)</f>
        <v>0</v>
      </c>
      <c r="AC19" s="510"/>
      <c r="AD19" s="511"/>
      <c r="AE19" s="119">
        <f>ROUNDUP(AE18,0)</f>
        <v>0</v>
      </c>
    </row>
    <row r="20" spans="1:31" ht="9.75" customHeight="1" x14ac:dyDescent="0.2">
      <c r="A20" s="51"/>
      <c r="B20" s="512" t="s">
        <v>19</v>
      </c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 t="str">
        <f>IF(B21="","",IF(N21="","obs!",""))</f>
        <v/>
      </c>
      <c r="O20" s="513"/>
      <c r="P20" s="513"/>
      <c r="Q20" s="513"/>
      <c r="R20" s="513"/>
      <c r="S20" s="513"/>
      <c r="T20" s="513" t="str">
        <f>IF(H21="","",IF(T21="","obs!",""))</f>
        <v/>
      </c>
      <c r="U20" s="513"/>
      <c r="V20" s="513"/>
      <c r="W20" s="514"/>
      <c r="X20" s="695"/>
      <c r="Y20" s="255"/>
      <c r="Z20" s="695"/>
      <c r="AA20" s="255"/>
      <c r="AB20" s="452"/>
      <c r="AC20" s="453"/>
      <c r="AD20" s="454"/>
      <c r="AE20" s="119">
        <f>Z21/24</f>
        <v>0</v>
      </c>
    </row>
    <row r="21" spans="1:31" ht="15.6" customHeight="1" x14ac:dyDescent="0.2">
      <c r="A21" s="51"/>
      <c r="B21" s="696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>
        <f>IF(V21="",0,IF(N21="",0,IF(V21&lt;=13.999,0.5,IF(V21&lt;=23.999,1,IF(V21&lt;=37.9999,1.5,IF(V21&lt;=38,2,2))))))</f>
        <v>0</v>
      </c>
      <c r="Q21" s="697"/>
      <c r="R21" s="697">
        <f>IF(P21=0,0,R19)</f>
        <v>0</v>
      </c>
      <c r="S21" s="697"/>
      <c r="T21" s="697"/>
      <c r="U21" s="697"/>
      <c r="V21" s="697"/>
      <c r="W21" s="698"/>
      <c r="X21" s="501"/>
      <c r="Y21" s="461"/>
      <c r="Z21" s="459"/>
      <c r="AA21" s="699"/>
      <c r="AB21" s="509">
        <f>(Z21*'Satser m.v.'!D$17)+(AE21*'Satser m.v.'!D$16)</f>
        <v>0</v>
      </c>
      <c r="AC21" s="510"/>
      <c r="AD21" s="511"/>
      <c r="AE21" s="119">
        <f>ROUNDUP(AE20,0)</f>
        <v>0</v>
      </c>
    </row>
    <row r="22" spans="1:31" ht="9.75" customHeight="1" x14ac:dyDescent="0.2">
      <c r="A22" s="51"/>
      <c r="B22" s="512" t="s">
        <v>20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 t="str">
        <f>IF(B23="","",IF(N23="","obs!",""))</f>
        <v/>
      </c>
      <c r="O22" s="513"/>
      <c r="P22" s="513"/>
      <c r="Q22" s="513"/>
      <c r="R22" s="513"/>
      <c r="S22" s="513"/>
      <c r="T22" s="513" t="str">
        <f>IF(H23="","",IF(T23="","obs!",""))</f>
        <v/>
      </c>
      <c r="U22" s="513"/>
      <c r="V22" s="513"/>
      <c r="W22" s="514"/>
      <c r="X22" s="695"/>
      <c r="Y22" s="255"/>
      <c r="Z22" s="695"/>
      <c r="AA22" s="255"/>
      <c r="AB22" s="452"/>
      <c r="AC22" s="453"/>
      <c r="AD22" s="454"/>
      <c r="AE22" s="119">
        <f>Z23/24</f>
        <v>0</v>
      </c>
    </row>
    <row r="23" spans="1:31" ht="15.6" customHeight="1" x14ac:dyDescent="0.2">
      <c r="A23" s="51"/>
      <c r="B23" s="696"/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>
        <f>IF(V23="",0,IF(N23="",0,IF(V23&lt;=13.999,0.5,IF(V23&lt;=23.999,1,IF(V23&lt;=37.9999,1.5,IF(V23&lt;=38,2,2))))))</f>
        <v>0</v>
      </c>
      <c r="Q23" s="697"/>
      <c r="R23" s="697">
        <f>IF(P23=0,0,R21)</f>
        <v>0</v>
      </c>
      <c r="S23" s="697"/>
      <c r="T23" s="697"/>
      <c r="U23" s="697"/>
      <c r="V23" s="697"/>
      <c r="W23" s="698"/>
      <c r="X23" s="501"/>
      <c r="Y23" s="461"/>
      <c r="Z23" s="459"/>
      <c r="AA23" s="699"/>
      <c r="AB23" s="509">
        <f>(Z23*'Satser m.v.'!D$17)+(AE23*'Satser m.v.'!D$16)</f>
        <v>0</v>
      </c>
      <c r="AC23" s="510"/>
      <c r="AD23" s="511"/>
      <c r="AE23" s="119">
        <f>ROUNDUP(AE22,0)</f>
        <v>0</v>
      </c>
    </row>
    <row r="24" spans="1:31" ht="9.75" customHeight="1" x14ac:dyDescent="0.2">
      <c r="A24" s="51"/>
      <c r="B24" s="512" t="s">
        <v>21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 t="str">
        <f>IF(B25="","",IF(N25="","obs!",""))</f>
        <v/>
      </c>
      <c r="O24" s="513"/>
      <c r="P24" s="513"/>
      <c r="Q24" s="513"/>
      <c r="R24" s="513"/>
      <c r="S24" s="513"/>
      <c r="T24" s="513" t="str">
        <f>IF(H25="","",IF(T25="","obs!",""))</f>
        <v/>
      </c>
      <c r="U24" s="513"/>
      <c r="V24" s="513"/>
      <c r="W24" s="514"/>
      <c r="X24" s="695"/>
      <c r="Y24" s="255"/>
      <c r="Z24" s="695"/>
      <c r="AA24" s="255"/>
      <c r="AB24" s="452"/>
      <c r="AC24" s="453"/>
      <c r="AD24" s="454"/>
      <c r="AE24" s="119">
        <f>Z25/24</f>
        <v>0</v>
      </c>
    </row>
    <row r="25" spans="1:31" ht="15.6" customHeight="1" x14ac:dyDescent="0.2">
      <c r="A25" s="51"/>
      <c r="B25" s="696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>
        <f>IF(V25="",0,IF(N25="",0,IF(V25&lt;=13.999,0.5,IF(V25&lt;=23.999,1,IF(V25&lt;=37.9999,1.5,IF(V25&lt;=38,2,2))))))</f>
        <v>0</v>
      </c>
      <c r="Q25" s="697"/>
      <c r="R25" s="697">
        <f>IF(P25=0,0,R23)</f>
        <v>0</v>
      </c>
      <c r="S25" s="697"/>
      <c r="T25" s="697"/>
      <c r="U25" s="697"/>
      <c r="V25" s="697"/>
      <c r="W25" s="698"/>
      <c r="X25" s="501"/>
      <c r="Y25" s="461"/>
      <c r="Z25" s="459"/>
      <c r="AA25" s="699"/>
      <c r="AB25" s="509">
        <f>(Z25*'Satser m.v.'!D$17)+(AE25*'Satser m.v.'!D$16)</f>
        <v>0</v>
      </c>
      <c r="AC25" s="510"/>
      <c r="AD25" s="511"/>
      <c r="AE25" s="119">
        <f>ROUNDUP(AE24,0)</f>
        <v>0</v>
      </c>
    </row>
    <row r="26" spans="1:31" ht="9.75" customHeight="1" x14ac:dyDescent="0.2">
      <c r="A26" s="51"/>
      <c r="B26" s="512" t="s">
        <v>22</v>
      </c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 t="str">
        <f>IF(B27="","",IF(N27="","obs!",""))</f>
        <v/>
      </c>
      <c r="O26" s="513"/>
      <c r="P26" s="513"/>
      <c r="Q26" s="513"/>
      <c r="R26" s="513"/>
      <c r="S26" s="513"/>
      <c r="T26" s="513" t="str">
        <f>IF(H27="","",IF(T27="","obs!",""))</f>
        <v/>
      </c>
      <c r="U26" s="513"/>
      <c r="V26" s="513"/>
      <c r="W26" s="514"/>
      <c r="X26" s="695"/>
      <c r="Y26" s="255"/>
      <c r="Z26" s="695"/>
      <c r="AA26" s="255"/>
      <c r="AB26" s="452"/>
      <c r="AC26" s="453"/>
      <c r="AD26" s="454"/>
      <c r="AE26" s="119">
        <f>Z27/24</f>
        <v>0</v>
      </c>
    </row>
    <row r="27" spans="1:31" ht="15.6" customHeight="1" x14ac:dyDescent="0.2">
      <c r="A27" s="51"/>
      <c r="B27" s="696"/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>
        <f>IF(V27="",0,IF(N27="",0,IF(V27&lt;=13.999,0.5,IF(V27&lt;=23.999,1,IF(V27&lt;=37.9999,1.5,IF(V27&lt;=38,2,2))))))</f>
        <v>0</v>
      </c>
      <c r="Q27" s="697"/>
      <c r="R27" s="697">
        <f>IF(P27=0,0,R25)</f>
        <v>0</v>
      </c>
      <c r="S27" s="697"/>
      <c r="T27" s="697"/>
      <c r="U27" s="697"/>
      <c r="V27" s="697"/>
      <c r="W27" s="698"/>
      <c r="X27" s="501"/>
      <c r="Y27" s="461"/>
      <c r="Z27" s="459"/>
      <c r="AA27" s="699"/>
      <c r="AB27" s="509">
        <f>(Z27*'Satser m.v.'!D$17)+(AE27*'Satser m.v.'!D$16)</f>
        <v>0</v>
      </c>
      <c r="AC27" s="510"/>
      <c r="AD27" s="511"/>
      <c r="AE27" s="119">
        <f>ROUNDUP(AE26,0)</f>
        <v>0</v>
      </c>
    </row>
    <row r="28" spans="1:31" ht="9.75" customHeight="1" x14ac:dyDescent="0.2">
      <c r="A28" s="51"/>
      <c r="B28" s="512" t="s">
        <v>23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 t="str">
        <f>IF(B29="","",IF(N29="","obs!",""))</f>
        <v/>
      </c>
      <c r="O28" s="513"/>
      <c r="P28" s="513"/>
      <c r="Q28" s="513"/>
      <c r="R28" s="513"/>
      <c r="S28" s="513"/>
      <c r="T28" s="513" t="str">
        <f>IF(H29="","",IF(T29="","obs!",""))</f>
        <v/>
      </c>
      <c r="U28" s="513"/>
      <c r="V28" s="513"/>
      <c r="W28" s="514"/>
      <c r="X28" s="695"/>
      <c r="Y28" s="255"/>
      <c r="Z28" s="695"/>
      <c r="AA28" s="255"/>
      <c r="AB28" s="452"/>
      <c r="AC28" s="453"/>
      <c r="AD28" s="454"/>
      <c r="AE28" s="119">
        <f>Z29/24</f>
        <v>0</v>
      </c>
    </row>
    <row r="29" spans="1:31" ht="15.6" customHeight="1" x14ac:dyDescent="0.2">
      <c r="A29" s="51"/>
      <c r="B29" s="696"/>
      <c r="C29" s="697"/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>
        <f>IF(V29="",0,IF(N29="",0,IF(V29&lt;=13.999,0.5,IF(V29&lt;=23.999,1,IF(V29&lt;=37.9999,1.5,IF(V29&lt;=38,2,2))))))</f>
        <v>0</v>
      </c>
      <c r="Q29" s="697"/>
      <c r="R29" s="697">
        <f>IF(P29=0,0,R27)</f>
        <v>0</v>
      </c>
      <c r="S29" s="697"/>
      <c r="T29" s="697"/>
      <c r="U29" s="697"/>
      <c r="V29" s="697"/>
      <c r="W29" s="698"/>
      <c r="X29" s="501"/>
      <c r="Y29" s="461"/>
      <c r="Z29" s="459"/>
      <c r="AA29" s="699"/>
      <c r="AB29" s="509">
        <f>(Z29*'Satser m.v.'!D$17)+(AE29*'Satser m.v.'!D$16)</f>
        <v>0</v>
      </c>
      <c r="AC29" s="510"/>
      <c r="AD29" s="511"/>
      <c r="AE29" s="119">
        <f>ROUNDUP(AE28,0)</f>
        <v>0</v>
      </c>
    </row>
    <row r="30" spans="1:31" ht="9.75" customHeight="1" x14ac:dyDescent="0.2">
      <c r="A30" s="51"/>
      <c r="B30" s="512" t="s">
        <v>24</v>
      </c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 t="str">
        <f>IF(B31="","",IF(N31="","obs!",""))</f>
        <v/>
      </c>
      <c r="O30" s="513"/>
      <c r="P30" s="513"/>
      <c r="Q30" s="513"/>
      <c r="R30" s="513"/>
      <c r="S30" s="513"/>
      <c r="T30" s="513" t="str">
        <f>IF(H31="","",IF(T31="","obs!",""))</f>
        <v/>
      </c>
      <c r="U30" s="513"/>
      <c r="V30" s="513"/>
      <c r="W30" s="514"/>
      <c r="X30" s="695"/>
      <c r="Y30" s="255"/>
      <c r="Z30" s="695"/>
      <c r="AA30" s="255"/>
      <c r="AB30" s="452"/>
      <c r="AC30" s="453"/>
      <c r="AD30" s="454"/>
      <c r="AE30" s="119">
        <f>Z31/24</f>
        <v>0</v>
      </c>
    </row>
    <row r="31" spans="1:31" ht="15.6" customHeight="1" x14ac:dyDescent="0.2">
      <c r="A31" s="51"/>
      <c r="B31" s="696"/>
      <c r="C31" s="697"/>
      <c r="D31" s="697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>
        <f>IF(V31="",0,IF(N31="",0,IF(V31&lt;=13.999,0.5,IF(V31&lt;=23.999,1,IF(V31&lt;=37.9999,1.5,IF(V31&lt;=38,2,2))))))</f>
        <v>0</v>
      </c>
      <c r="Q31" s="697"/>
      <c r="R31" s="697">
        <f>IF(P31=0,0,R29)</f>
        <v>0</v>
      </c>
      <c r="S31" s="697"/>
      <c r="T31" s="697"/>
      <c r="U31" s="697"/>
      <c r="V31" s="697"/>
      <c r="W31" s="698"/>
      <c r="X31" s="501"/>
      <c r="Y31" s="461"/>
      <c r="Z31" s="459"/>
      <c r="AA31" s="699"/>
      <c r="AB31" s="509">
        <f>(Z31*'Satser m.v.'!D$17)+(AE31*'Satser m.v.'!D$16)</f>
        <v>0</v>
      </c>
      <c r="AC31" s="510"/>
      <c r="AD31" s="511"/>
      <c r="AE31" s="119">
        <f>ROUNDUP(AE30,0)</f>
        <v>0</v>
      </c>
    </row>
    <row r="32" spans="1:31" ht="9.75" customHeight="1" x14ac:dyDescent="0.2">
      <c r="A32" s="51"/>
      <c r="B32" s="512" t="s">
        <v>25</v>
      </c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 t="str">
        <f>IF(B33="","",IF(N33="","obs!",""))</f>
        <v/>
      </c>
      <c r="O32" s="513"/>
      <c r="P32" s="513"/>
      <c r="Q32" s="513"/>
      <c r="R32" s="513"/>
      <c r="S32" s="513"/>
      <c r="T32" s="513" t="str">
        <f>IF(H33="","",IF(T33="","obs!",""))</f>
        <v/>
      </c>
      <c r="U32" s="513"/>
      <c r="V32" s="513"/>
      <c r="W32" s="514"/>
      <c r="X32" s="695"/>
      <c r="Y32" s="255"/>
      <c r="Z32" s="695"/>
      <c r="AA32" s="255"/>
      <c r="AB32" s="452"/>
      <c r="AC32" s="453"/>
      <c r="AD32" s="454"/>
      <c r="AE32" s="119">
        <f>Z33/24</f>
        <v>0</v>
      </c>
    </row>
    <row r="33" spans="1:31" ht="15.6" customHeight="1" x14ac:dyDescent="0.2">
      <c r="A33" s="51"/>
      <c r="B33" s="696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>
        <f>IF(V33="",0,IF(N33="",0,IF(V33&lt;=13.999,0.5,IF(V33&lt;=23.999,1,IF(V33&lt;=37.9999,1.5,IF(V33&lt;=38,2,2))))))</f>
        <v>0</v>
      </c>
      <c r="Q33" s="697"/>
      <c r="R33" s="697">
        <f>IF(P33=0,0,R31)</f>
        <v>0</v>
      </c>
      <c r="S33" s="697"/>
      <c r="T33" s="697"/>
      <c r="U33" s="697"/>
      <c r="V33" s="697"/>
      <c r="W33" s="698"/>
      <c r="X33" s="501"/>
      <c r="Y33" s="461"/>
      <c r="Z33" s="459"/>
      <c r="AA33" s="699"/>
      <c r="AB33" s="509">
        <f>(Z33*'Satser m.v.'!D$17)+(AE33*'Satser m.v.'!D$16)</f>
        <v>0</v>
      </c>
      <c r="AC33" s="510"/>
      <c r="AD33" s="511"/>
      <c r="AE33" s="119">
        <f>ROUNDUP(AE32,0)</f>
        <v>0</v>
      </c>
    </row>
    <row r="34" spans="1:31" ht="9.75" customHeight="1" x14ac:dyDescent="0.2">
      <c r="A34" s="51"/>
      <c r="B34" s="512" t="s">
        <v>26</v>
      </c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 t="str">
        <f>IF(B35="","",IF(N35="","obs!",""))</f>
        <v/>
      </c>
      <c r="O34" s="513"/>
      <c r="P34" s="513"/>
      <c r="Q34" s="513"/>
      <c r="R34" s="513"/>
      <c r="S34" s="513"/>
      <c r="T34" s="513" t="str">
        <f>IF(H35="","",IF(T35="","obs!",""))</f>
        <v/>
      </c>
      <c r="U34" s="513"/>
      <c r="V34" s="513"/>
      <c r="W34" s="514"/>
      <c r="X34" s="695"/>
      <c r="Y34" s="255"/>
      <c r="Z34" s="695"/>
      <c r="AA34" s="255"/>
      <c r="AB34" s="452"/>
      <c r="AC34" s="453"/>
      <c r="AD34" s="454"/>
      <c r="AE34" s="119">
        <f>Z35/24</f>
        <v>0</v>
      </c>
    </row>
    <row r="35" spans="1:31" ht="15.6" customHeight="1" x14ac:dyDescent="0.2">
      <c r="A35" s="51"/>
      <c r="B35" s="696"/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>
        <f>IF(V35="",0,IF(N35="",0,IF(V35&lt;=13.999,0.5,IF(V35&lt;=23.999,1,IF(V35&lt;=37.9999,1.5,IF(V35&lt;=38,2,2))))))</f>
        <v>0</v>
      </c>
      <c r="Q35" s="697"/>
      <c r="R35" s="697">
        <f>IF(P35=0,0,R33)</f>
        <v>0</v>
      </c>
      <c r="S35" s="697"/>
      <c r="T35" s="697"/>
      <c r="U35" s="697"/>
      <c r="V35" s="697"/>
      <c r="W35" s="698"/>
      <c r="X35" s="501"/>
      <c r="Y35" s="461"/>
      <c r="Z35" s="459"/>
      <c r="AA35" s="699"/>
      <c r="AB35" s="509">
        <f>(Z35*'Satser m.v.'!D$17)+(AE35*'Satser m.v.'!D$16)</f>
        <v>0</v>
      </c>
      <c r="AC35" s="510"/>
      <c r="AD35" s="511"/>
      <c r="AE35" s="119">
        <f>ROUNDUP(AE34,0)</f>
        <v>0</v>
      </c>
    </row>
    <row r="36" spans="1:31" ht="9.75" customHeight="1" x14ac:dyDescent="0.2">
      <c r="A36" s="51"/>
      <c r="B36" s="512" t="s">
        <v>30</v>
      </c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 t="str">
        <f>IF(B37="","",IF(N37="","obs!",""))</f>
        <v/>
      </c>
      <c r="O36" s="513"/>
      <c r="P36" s="513"/>
      <c r="Q36" s="513"/>
      <c r="R36" s="513"/>
      <c r="S36" s="513"/>
      <c r="T36" s="513" t="str">
        <f>IF(H37="","",IF(T37="","obs!",""))</f>
        <v/>
      </c>
      <c r="U36" s="513"/>
      <c r="V36" s="513"/>
      <c r="W36" s="514"/>
      <c r="X36" s="695"/>
      <c r="Y36" s="255"/>
      <c r="Z36" s="695"/>
      <c r="AA36" s="255"/>
      <c r="AB36" s="452"/>
      <c r="AC36" s="453"/>
      <c r="AD36" s="454"/>
      <c r="AE36" s="119">
        <f>Z37/24</f>
        <v>0</v>
      </c>
    </row>
    <row r="37" spans="1:31" ht="15.6" customHeight="1" x14ac:dyDescent="0.2">
      <c r="A37" s="51"/>
      <c r="B37" s="696"/>
      <c r="C37" s="697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>
        <f>IF(V37="",0,IF(N37="",0,IF(V37&lt;=13.999,0.5,IF(V37&lt;=23.999,1,IF(V37&lt;=37.9999,1.5,IF(V37&lt;=38,2,2))))))</f>
        <v>0</v>
      </c>
      <c r="Q37" s="697"/>
      <c r="R37" s="697">
        <f>IF(P37=0,0,R35)</f>
        <v>0</v>
      </c>
      <c r="S37" s="697"/>
      <c r="T37" s="697"/>
      <c r="U37" s="697"/>
      <c r="V37" s="697"/>
      <c r="W37" s="698"/>
      <c r="X37" s="501"/>
      <c r="Y37" s="461"/>
      <c r="Z37" s="459"/>
      <c r="AA37" s="699"/>
      <c r="AB37" s="509">
        <f>(Z37*'Satser m.v.'!D$17)+(AE37*'Satser m.v.'!D$16)</f>
        <v>0</v>
      </c>
      <c r="AC37" s="510"/>
      <c r="AD37" s="511"/>
      <c r="AE37" s="119">
        <f>ROUNDUP(AE36,0)</f>
        <v>0</v>
      </c>
    </row>
    <row r="38" spans="1:31" ht="9.75" customHeight="1" x14ac:dyDescent="0.2">
      <c r="A38" s="51"/>
      <c r="B38" s="512" t="s">
        <v>29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 t="str">
        <f>IF(B39="","",IF(N39="","obs!",""))</f>
        <v/>
      </c>
      <c r="O38" s="513"/>
      <c r="P38" s="513"/>
      <c r="Q38" s="513"/>
      <c r="R38" s="513"/>
      <c r="S38" s="513"/>
      <c r="T38" s="513" t="str">
        <f>IF(H39="","",IF(T39="","obs!",""))</f>
        <v/>
      </c>
      <c r="U38" s="513"/>
      <c r="V38" s="513"/>
      <c r="W38" s="514"/>
      <c r="X38" s="695"/>
      <c r="Y38" s="255"/>
      <c r="Z38" s="695"/>
      <c r="AA38" s="255"/>
      <c r="AB38" s="452"/>
      <c r="AC38" s="453"/>
      <c r="AD38" s="454"/>
      <c r="AE38" s="119">
        <f>Z39/24</f>
        <v>0</v>
      </c>
    </row>
    <row r="39" spans="1:31" ht="15.6" customHeight="1" x14ac:dyDescent="0.2">
      <c r="A39" s="51"/>
      <c r="B39" s="696"/>
      <c r="C39" s="697"/>
      <c r="D39" s="697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697"/>
      <c r="P39" s="697">
        <f>IF(V39="",0,IF(N39="",0,IF(V39&lt;=13.999,0.5,IF(V39&lt;=23.999,1,IF(V39&lt;=37.9999,1.5,IF(V39&lt;=38,2,2))))))</f>
        <v>0</v>
      </c>
      <c r="Q39" s="697"/>
      <c r="R39" s="697">
        <f>IF(P39=0,0,R37)</f>
        <v>0</v>
      </c>
      <c r="S39" s="697"/>
      <c r="T39" s="697"/>
      <c r="U39" s="697"/>
      <c r="V39" s="697"/>
      <c r="W39" s="698"/>
      <c r="X39" s="501"/>
      <c r="Y39" s="461"/>
      <c r="Z39" s="459"/>
      <c r="AA39" s="699"/>
      <c r="AB39" s="509">
        <f>(Z39*'Satser m.v.'!D$17)+(AE39*'Satser m.v.'!D$16)</f>
        <v>0</v>
      </c>
      <c r="AC39" s="510"/>
      <c r="AD39" s="511"/>
      <c r="AE39" s="119">
        <f>ROUNDUP(AE38,0)</f>
        <v>0</v>
      </c>
    </row>
    <row r="40" spans="1:31" ht="9.75" customHeight="1" x14ac:dyDescent="0.2">
      <c r="A40" s="51"/>
      <c r="B40" s="512" t="s">
        <v>28</v>
      </c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 t="str">
        <f>IF(B41="","",IF(N41="","obs!",""))</f>
        <v/>
      </c>
      <c r="O40" s="513"/>
      <c r="P40" s="513"/>
      <c r="Q40" s="513"/>
      <c r="R40" s="513"/>
      <c r="S40" s="513"/>
      <c r="T40" s="513" t="str">
        <f>IF(H41="","",IF(T41="","obs!",""))</f>
        <v/>
      </c>
      <c r="U40" s="513"/>
      <c r="V40" s="513"/>
      <c r="W40" s="514"/>
      <c r="X40" s="695"/>
      <c r="Y40" s="255"/>
      <c r="Z40" s="695"/>
      <c r="AA40" s="255"/>
      <c r="AB40" s="452"/>
      <c r="AC40" s="453"/>
      <c r="AD40" s="454"/>
      <c r="AE40" s="119">
        <f>Z41/24</f>
        <v>0</v>
      </c>
    </row>
    <row r="41" spans="1:31" ht="15.6" customHeight="1" x14ac:dyDescent="0.2">
      <c r="A41" s="51"/>
      <c r="B41" s="696"/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>
        <f>IF(V41="",0,IF(N41="",0,IF(V41&lt;=13.999,0.5,IF(V41&lt;=23.999,1,IF(V41&lt;=37.9999,1.5,IF(V41&lt;=38,2,2))))))</f>
        <v>0</v>
      </c>
      <c r="Q41" s="697"/>
      <c r="R41" s="697">
        <f>IF(P41=0,0,R39)</f>
        <v>0</v>
      </c>
      <c r="S41" s="697"/>
      <c r="T41" s="697"/>
      <c r="U41" s="697"/>
      <c r="V41" s="697"/>
      <c r="W41" s="698"/>
      <c r="X41" s="501"/>
      <c r="Y41" s="461"/>
      <c r="Z41" s="459"/>
      <c r="AA41" s="699"/>
      <c r="AB41" s="509">
        <f>(Z41*'Satser m.v.'!D$17)+(AE41*'Satser m.v.'!D$16)</f>
        <v>0</v>
      </c>
      <c r="AC41" s="510"/>
      <c r="AD41" s="511"/>
      <c r="AE41" s="119">
        <f>ROUNDUP(AE40,0)</f>
        <v>0</v>
      </c>
    </row>
    <row r="42" spans="1:31" ht="9.75" customHeight="1" x14ac:dyDescent="0.2">
      <c r="A42" s="51"/>
      <c r="B42" s="512" t="s">
        <v>27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 t="str">
        <f>IF(B43="","",IF(N43="","obs!",""))</f>
        <v/>
      </c>
      <c r="O42" s="513"/>
      <c r="P42" s="513"/>
      <c r="Q42" s="513"/>
      <c r="R42" s="513"/>
      <c r="S42" s="513"/>
      <c r="T42" s="513" t="str">
        <f>IF(H43="","",IF(T43="","obs!",""))</f>
        <v/>
      </c>
      <c r="U42" s="513"/>
      <c r="V42" s="513"/>
      <c r="W42" s="514"/>
      <c r="X42" s="695"/>
      <c r="Y42" s="255"/>
      <c r="Z42" s="695"/>
      <c r="AA42" s="255"/>
      <c r="AB42" s="452"/>
      <c r="AC42" s="453"/>
      <c r="AD42" s="454"/>
      <c r="AE42" s="119">
        <f>Z43/24</f>
        <v>0</v>
      </c>
    </row>
    <row r="43" spans="1:31" ht="15.6" customHeight="1" x14ac:dyDescent="0.2">
      <c r="A43" s="51"/>
      <c r="B43" s="696"/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>
        <f>IF(V43="",0,IF(N43="",0,IF(V43&lt;=13.999,0.5,IF(V43&lt;=23.999,1,IF(V43&lt;=37.9999,1.5,IF(V43&lt;=38,2,2))))))</f>
        <v>0</v>
      </c>
      <c r="Q43" s="697"/>
      <c r="R43" s="697">
        <f>IF(P43=0,0,R41)</f>
        <v>0</v>
      </c>
      <c r="S43" s="697"/>
      <c r="T43" s="697"/>
      <c r="U43" s="697"/>
      <c r="V43" s="697"/>
      <c r="W43" s="698"/>
      <c r="X43" s="501"/>
      <c r="Y43" s="461"/>
      <c r="Z43" s="459"/>
      <c r="AA43" s="699"/>
      <c r="AB43" s="509">
        <f>(Z43*'Satser m.v.'!D$17)+(AE43*'Satser m.v.'!D$16)</f>
        <v>0</v>
      </c>
      <c r="AC43" s="510"/>
      <c r="AD43" s="511"/>
      <c r="AE43" s="119">
        <f>ROUNDUP(AE42,0)</f>
        <v>0</v>
      </c>
    </row>
    <row r="44" spans="1:31" ht="9.75" customHeight="1" x14ac:dyDescent="0.2">
      <c r="A44" s="5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618" t="s">
        <v>223</v>
      </c>
      <c r="Z44" s="618"/>
      <c r="AA44" s="619"/>
      <c r="AB44" s="710">
        <f>SUM(AB14:AB43)</f>
        <v>0</v>
      </c>
      <c r="AC44" s="710"/>
      <c r="AD44" s="711"/>
    </row>
    <row r="45" spans="1:31" ht="15" customHeight="1" x14ac:dyDescent="0.2">
      <c r="A45" s="5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708"/>
      <c r="Z45" s="708"/>
      <c r="AA45" s="709"/>
      <c r="AB45" s="712"/>
      <c r="AC45" s="712"/>
      <c r="AD45" s="713"/>
    </row>
    <row r="46" spans="1:31" ht="9.75" customHeight="1" x14ac:dyDescent="0.2">
      <c r="A46" s="5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76"/>
      <c r="AB46" s="35"/>
      <c r="AC46" s="35"/>
      <c r="AD46" s="4"/>
    </row>
    <row r="47" spans="1:31" ht="9.75" customHeight="1" x14ac:dyDescent="0.2">
      <c r="A47" s="5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27"/>
    </row>
    <row r="48" spans="1:31" ht="9.75" customHeight="1" x14ac:dyDescent="0.2">
      <c r="A48" s="51"/>
      <c r="B48" s="558" t="s">
        <v>118</v>
      </c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9"/>
    </row>
    <row r="49" spans="1:72" ht="12" customHeight="1" x14ac:dyDescent="0.2">
      <c r="A49" s="51"/>
      <c r="B49" s="600" t="s">
        <v>287</v>
      </c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2"/>
    </row>
    <row r="50" spans="1:72" ht="12" customHeight="1" x14ac:dyDescent="0.2">
      <c r="A50" s="51"/>
      <c r="B50" s="546" t="s">
        <v>286</v>
      </c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547"/>
      <c r="AB50" s="547"/>
      <c r="AC50" s="547"/>
      <c r="AD50" s="548"/>
    </row>
    <row r="51" spans="1:72" ht="12" customHeight="1" x14ac:dyDescent="0.2">
      <c r="A51" s="5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27"/>
    </row>
    <row r="52" spans="1:72" ht="15" customHeight="1" x14ac:dyDescent="0.2">
      <c r="A52" s="51"/>
      <c r="B52" s="717" t="s">
        <v>75</v>
      </c>
      <c r="C52" s="463"/>
      <c r="D52" s="463"/>
      <c r="E52" s="464"/>
      <c r="F52" s="721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2"/>
      <c r="R52" s="722"/>
      <c r="S52" s="722"/>
      <c r="T52" s="722"/>
      <c r="U52" s="722"/>
      <c r="V52" s="722"/>
      <c r="W52" s="722"/>
      <c r="X52" s="722"/>
      <c r="Y52" s="722"/>
      <c r="Z52" s="722"/>
      <c r="AA52" s="722"/>
      <c r="AB52" s="722"/>
      <c r="AC52" s="722"/>
      <c r="AD52" s="723"/>
    </row>
    <row r="53" spans="1:72" ht="12.75" customHeight="1" x14ac:dyDescent="0.2">
      <c r="A53" s="51"/>
      <c r="B53" s="465"/>
      <c r="C53" s="466"/>
      <c r="D53" s="466"/>
      <c r="E53" s="467"/>
      <c r="F53" s="703"/>
      <c r="G53" s="704"/>
      <c r="H53" s="704"/>
      <c r="I53" s="704"/>
      <c r="J53" s="704"/>
      <c r="K53" s="704"/>
      <c r="L53" s="704"/>
      <c r="M53" s="704"/>
      <c r="N53" s="704"/>
      <c r="O53" s="704"/>
      <c r="P53" s="704"/>
      <c r="Q53" s="704"/>
      <c r="R53" s="704"/>
      <c r="S53" s="704"/>
      <c r="T53" s="704"/>
      <c r="U53" s="704"/>
      <c r="V53" s="704"/>
      <c r="W53" s="704"/>
      <c r="X53" s="704"/>
      <c r="Y53" s="704"/>
      <c r="Z53" s="704"/>
      <c r="AA53" s="704"/>
      <c r="AB53" s="704"/>
      <c r="AC53" s="704"/>
      <c r="AD53" s="705"/>
    </row>
    <row r="54" spans="1:72" ht="9.75" customHeight="1" x14ac:dyDescent="0.2">
      <c r="A54" s="51"/>
      <c r="B54" s="465"/>
      <c r="C54" s="466"/>
      <c r="D54" s="466"/>
      <c r="E54" s="467"/>
      <c r="F54" s="703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4"/>
      <c r="X54" s="704"/>
      <c r="Y54" s="704"/>
      <c r="Z54" s="704"/>
      <c r="AA54" s="704"/>
      <c r="AB54" s="704"/>
      <c r="AC54" s="704"/>
      <c r="AD54" s="705"/>
    </row>
    <row r="55" spans="1:72" ht="9.75" customHeight="1" x14ac:dyDescent="0.2">
      <c r="A55" s="51"/>
      <c r="B55" s="465"/>
      <c r="C55" s="466"/>
      <c r="D55" s="466"/>
      <c r="E55" s="467"/>
      <c r="F55" s="703"/>
      <c r="G55" s="704"/>
      <c r="H55" s="704"/>
      <c r="I55" s="704"/>
      <c r="J55" s="704"/>
      <c r="K55" s="704"/>
      <c r="L55" s="704"/>
      <c r="M55" s="704"/>
      <c r="N55" s="704"/>
      <c r="O55" s="704"/>
      <c r="P55" s="704"/>
      <c r="Q55" s="704"/>
      <c r="R55" s="704"/>
      <c r="S55" s="704"/>
      <c r="T55" s="704"/>
      <c r="U55" s="704"/>
      <c r="V55" s="704"/>
      <c r="W55" s="704"/>
      <c r="X55" s="704"/>
      <c r="Y55" s="704"/>
      <c r="Z55" s="704"/>
      <c r="AA55" s="704"/>
      <c r="AB55" s="704"/>
      <c r="AC55" s="704"/>
      <c r="AD55" s="705"/>
    </row>
    <row r="56" spans="1:72" ht="9.75" customHeight="1" x14ac:dyDescent="0.2">
      <c r="A56" s="51"/>
      <c r="B56" s="465"/>
      <c r="C56" s="466"/>
      <c r="D56" s="466"/>
      <c r="E56" s="467"/>
      <c r="F56" s="703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4"/>
      <c r="V56" s="704"/>
      <c r="W56" s="704"/>
      <c r="X56" s="704"/>
      <c r="Y56" s="704"/>
      <c r="Z56" s="704"/>
      <c r="AA56" s="704"/>
      <c r="AB56" s="704"/>
      <c r="AC56" s="704"/>
      <c r="AD56" s="705"/>
    </row>
    <row r="57" spans="1:72" ht="9.75" customHeight="1" x14ac:dyDescent="0.2">
      <c r="A57" s="51"/>
      <c r="B57" s="465"/>
      <c r="C57" s="466"/>
      <c r="D57" s="466"/>
      <c r="E57" s="467"/>
      <c r="F57" s="703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704"/>
      <c r="Z57" s="704"/>
      <c r="AA57" s="704"/>
      <c r="AB57" s="704"/>
      <c r="AC57" s="704"/>
      <c r="AD57" s="705"/>
    </row>
    <row r="58" spans="1:72" ht="12.75" customHeight="1" x14ac:dyDescent="0.2">
      <c r="A58" s="51"/>
      <c r="B58" s="465"/>
      <c r="C58" s="466"/>
      <c r="D58" s="466"/>
      <c r="E58" s="467"/>
      <c r="F58" s="703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4"/>
      <c r="X58" s="704"/>
      <c r="Y58" s="704"/>
      <c r="Z58" s="704"/>
      <c r="AA58" s="704"/>
      <c r="AB58" s="704"/>
      <c r="AC58" s="704"/>
      <c r="AD58" s="705"/>
    </row>
    <row r="59" spans="1:72" ht="12.75" customHeight="1" x14ac:dyDescent="0.2">
      <c r="A59" s="51"/>
      <c r="B59" s="465"/>
      <c r="C59" s="466"/>
      <c r="D59" s="466"/>
      <c r="E59" s="467"/>
      <c r="F59" s="703"/>
      <c r="G59" s="704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4"/>
      <c r="X59" s="704"/>
      <c r="Y59" s="704"/>
      <c r="Z59" s="704"/>
      <c r="AA59" s="704"/>
      <c r="AB59" s="704"/>
      <c r="AC59" s="704"/>
      <c r="AD59" s="705"/>
    </row>
    <row r="60" spans="1:72" ht="12.75" customHeight="1" x14ac:dyDescent="0.2">
      <c r="A60" s="51"/>
      <c r="B60" s="465"/>
      <c r="C60" s="466"/>
      <c r="D60" s="466"/>
      <c r="E60" s="467"/>
      <c r="F60" s="703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4"/>
      <c r="AA60" s="704"/>
      <c r="AB60" s="704"/>
      <c r="AC60" s="704"/>
      <c r="AD60" s="705"/>
    </row>
    <row r="61" spans="1:72" ht="12.75" customHeight="1" x14ac:dyDescent="0.2">
      <c r="A61" s="51"/>
      <c r="B61" s="718"/>
      <c r="C61" s="719"/>
      <c r="D61" s="719"/>
      <c r="E61" s="720"/>
      <c r="F61" s="714"/>
      <c r="G61" s="715"/>
      <c r="H61" s="715"/>
      <c r="I61" s="715"/>
      <c r="J61" s="715"/>
      <c r="K61" s="715"/>
      <c r="L61" s="715"/>
      <c r="M61" s="715"/>
      <c r="N61" s="715"/>
      <c r="O61" s="715"/>
      <c r="P61" s="715"/>
      <c r="Q61" s="715"/>
      <c r="R61" s="715"/>
      <c r="S61" s="715"/>
      <c r="T61" s="715"/>
      <c r="U61" s="715"/>
      <c r="V61" s="715"/>
      <c r="W61" s="715"/>
      <c r="X61" s="715"/>
      <c r="Y61" s="715"/>
      <c r="Z61" s="715"/>
      <c r="AA61" s="715"/>
      <c r="AB61" s="715"/>
      <c r="AC61" s="715"/>
      <c r="AD61" s="716"/>
    </row>
    <row r="62" spans="1:72" ht="9.75" customHeight="1" x14ac:dyDescent="0.2">
      <c r="A62" s="5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54"/>
    </row>
    <row r="63" spans="1:72" ht="15.6" customHeight="1" x14ac:dyDescent="0.2">
      <c r="A63" s="5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54"/>
    </row>
    <row r="64" spans="1:72" ht="9.75" customHeight="1" x14ac:dyDescent="0.2">
      <c r="A64" s="560" t="str">
        <f>"GP1440 Versjon: " &amp; 'GP-1440'!$AE$2</f>
        <v>GP1440 Versjon: 2.0</v>
      </c>
      <c r="B64" s="561"/>
      <c r="C64" s="561"/>
      <c r="D64" s="561"/>
      <c r="E64" s="561"/>
      <c r="F64" s="561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2"/>
      <c r="AF64" s="70"/>
      <c r="AG64" s="70"/>
      <c r="AH64" s="70"/>
      <c r="AI64" s="70"/>
      <c r="AJ64" s="70"/>
      <c r="AK64" s="70"/>
      <c r="AL64" s="70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</row>
  </sheetData>
  <sheetProtection selectLockedCells="1"/>
  <mergeCells count="150">
    <mergeCell ref="B1:N1"/>
    <mergeCell ref="S1:AD4"/>
    <mergeCell ref="B2:N2"/>
    <mergeCell ref="B3:N3"/>
    <mergeCell ref="B4:N4"/>
    <mergeCell ref="B5:N5"/>
    <mergeCell ref="S5:AD5"/>
    <mergeCell ref="W8:AD8"/>
    <mergeCell ref="W9:AD9"/>
    <mergeCell ref="B12:W13"/>
    <mergeCell ref="X12:Y13"/>
    <mergeCell ref="Z12:AA13"/>
    <mergeCell ref="AB12:AD13"/>
    <mergeCell ref="B14:W14"/>
    <mergeCell ref="X14:Y14"/>
    <mergeCell ref="Z14:AA14"/>
    <mergeCell ref="AB14:AD14"/>
    <mergeCell ref="A64:AD64"/>
    <mergeCell ref="B17:W17"/>
    <mergeCell ref="X17:Y17"/>
    <mergeCell ref="Z17:AA17"/>
    <mergeCell ref="AB17:AD17"/>
    <mergeCell ref="B18:W18"/>
    <mergeCell ref="X18:Y18"/>
    <mergeCell ref="Z18:AA18"/>
    <mergeCell ref="AB18:AD18"/>
    <mergeCell ref="B15:W15"/>
    <mergeCell ref="X15:Y15"/>
    <mergeCell ref="Z15:AA15"/>
    <mergeCell ref="AB15:AD15"/>
    <mergeCell ref="B16:W16"/>
    <mergeCell ref="X16:Y16"/>
    <mergeCell ref="Z16:AA16"/>
    <mergeCell ref="AB16:AD16"/>
    <mergeCell ref="B21:W21"/>
    <mergeCell ref="X21:Y21"/>
    <mergeCell ref="Z21:AA21"/>
    <mergeCell ref="AB21:AD21"/>
    <mergeCell ref="B22:W22"/>
    <mergeCell ref="X22:Y22"/>
    <mergeCell ref="Z22:AA22"/>
    <mergeCell ref="AB22:AD22"/>
    <mergeCell ref="B19:W19"/>
    <mergeCell ref="X19:Y19"/>
    <mergeCell ref="Z19:AA19"/>
    <mergeCell ref="AB19:AD19"/>
    <mergeCell ref="B20:W20"/>
    <mergeCell ref="X20:Y20"/>
    <mergeCell ref="Z20:AA20"/>
    <mergeCell ref="AB20:AD20"/>
    <mergeCell ref="B25:W25"/>
    <mergeCell ref="X25:Y25"/>
    <mergeCell ref="Z25:AA25"/>
    <mergeCell ref="AB25:AD25"/>
    <mergeCell ref="B26:W26"/>
    <mergeCell ref="X26:Y26"/>
    <mergeCell ref="Z26:AA26"/>
    <mergeCell ref="AB26:AD26"/>
    <mergeCell ref="B23:W23"/>
    <mergeCell ref="X23:Y23"/>
    <mergeCell ref="Z23:AA23"/>
    <mergeCell ref="AB23:AD23"/>
    <mergeCell ref="B24:W24"/>
    <mergeCell ref="X24:Y24"/>
    <mergeCell ref="Z24:AA24"/>
    <mergeCell ref="AB24:AD24"/>
    <mergeCell ref="B29:W29"/>
    <mergeCell ref="X29:Y29"/>
    <mergeCell ref="Z29:AA29"/>
    <mergeCell ref="AB29:AD29"/>
    <mergeCell ref="B30:W30"/>
    <mergeCell ref="X30:Y30"/>
    <mergeCell ref="Z30:AA30"/>
    <mergeCell ref="AB30:AD30"/>
    <mergeCell ref="B27:W27"/>
    <mergeCell ref="X27:Y27"/>
    <mergeCell ref="Z27:AA27"/>
    <mergeCell ref="AB27:AD27"/>
    <mergeCell ref="B28:W28"/>
    <mergeCell ref="X28:Y28"/>
    <mergeCell ref="Z28:AA28"/>
    <mergeCell ref="AB28:AD28"/>
    <mergeCell ref="B33:W33"/>
    <mergeCell ref="X33:Y33"/>
    <mergeCell ref="Z33:AA33"/>
    <mergeCell ref="AB33:AD33"/>
    <mergeCell ref="B34:W34"/>
    <mergeCell ref="X34:Y34"/>
    <mergeCell ref="Z34:AA34"/>
    <mergeCell ref="AB34:AD34"/>
    <mergeCell ref="B31:W31"/>
    <mergeCell ref="X31:Y31"/>
    <mergeCell ref="Z31:AA31"/>
    <mergeCell ref="AB31:AD31"/>
    <mergeCell ref="B32:W32"/>
    <mergeCell ref="X32:Y32"/>
    <mergeCell ref="Z32:AA32"/>
    <mergeCell ref="AB32:AD32"/>
    <mergeCell ref="B37:W37"/>
    <mergeCell ref="X37:Y37"/>
    <mergeCell ref="Z37:AA37"/>
    <mergeCell ref="AB37:AD37"/>
    <mergeCell ref="B38:W38"/>
    <mergeCell ref="X38:Y38"/>
    <mergeCell ref="Z38:AA38"/>
    <mergeCell ref="AB38:AD38"/>
    <mergeCell ref="B35:W35"/>
    <mergeCell ref="X35:Y35"/>
    <mergeCell ref="Z35:AA35"/>
    <mergeCell ref="AB35:AD35"/>
    <mergeCell ref="B36:W36"/>
    <mergeCell ref="X36:Y36"/>
    <mergeCell ref="Z36:AA36"/>
    <mergeCell ref="AB36:AD36"/>
    <mergeCell ref="B41:W41"/>
    <mergeCell ref="X41:Y41"/>
    <mergeCell ref="Z41:AA41"/>
    <mergeCell ref="AB41:AD41"/>
    <mergeCell ref="B42:W42"/>
    <mergeCell ref="X42:Y42"/>
    <mergeCell ref="Z42:AA42"/>
    <mergeCell ref="AB42:AD42"/>
    <mergeCell ref="B39:W39"/>
    <mergeCell ref="X39:Y39"/>
    <mergeCell ref="Z39:AA39"/>
    <mergeCell ref="AB39:AD39"/>
    <mergeCell ref="B40:W40"/>
    <mergeCell ref="X40:Y40"/>
    <mergeCell ref="Z40:AA40"/>
    <mergeCell ref="AB40:AD40"/>
    <mergeCell ref="B43:W43"/>
    <mergeCell ref="X43:Y43"/>
    <mergeCell ref="Z43:AA43"/>
    <mergeCell ref="AB43:AD43"/>
    <mergeCell ref="F56:AD56"/>
    <mergeCell ref="F57:AD57"/>
    <mergeCell ref="Y44:AA45"/>
    <mergeCell ref="AB44:AD45"/>
    <mergeCell ref="B48:AD48"/>
    <mergeCell ref="B49:AD49"/>
    <mergeCell ref="B50:AD50"/>
    <mergeCell ref="F58:AD58"/>
    <mergeCell ref="F59:AD59"/>
    <mergeCell ref="F60:AD60"/>
    <mergeCell ref="F61:AD61"/>
    <mergeCell ref="B52:E61"/>
    <mergeCell ref="F52:AD52"/>
    <mergeCell ref="F53:AD53"/>
    <mergeCell ref="F54:AD54"/>
    <mergeCell ref="F55:AD55"/>
  </mergeCells>
  <conditionalFormatting sqref="X15">
    <cfRule type="cellIs" dxfId="148" priority="82" stopIfTrue="1" operator="equal">
      <formula>"obs!"</formula>
    </cfRule>
  </conditionalFormatting>
  <conditionalFormatting sqref="X17:Y17">
    <cfRule type="cellIs" dxfId="147" priority="81" stopIfTrue="1" operator="equal">
      <formula>"obs!"</formula>
    </cfRule>
  </conditionalFormatting>
  <conditionalFormatting sqref="X19:Y19">
    <cfRule type="cellIs" dxfId="146" priority="80" stopIfTrue="1" operator="equal">
      <formula>"obs!"</formula>
    </cfRule>
  </conditionalFormatting>
  <conditionalFormatting sqref="X21:Y21">
    <cfRule type="cellIs" dxfId="145" priority="79" stopIfTrue="1" operator="equal">
      <formula>"obs!"</formula>
    </cfRule>
  </conditionalFormatting>
  <conditionalFormatting sqref="X23:Y23">
    <cfRule type="cellIs" dxfId="144" priority="78" stopIfTrue="1" operator="equal">
      <formula>"obs!"</formula>
    </cfRule>
  </conditionalFormatting>
  <conditionalFormatting sqref="X25:Y25">
    <cfRule type="cellIs" dxfId="143" priority="77" stopIfTrue="1" operator="equal">
      <formula>"obs!"</formula>
    </cfRule>
  </conditionalFormatting>
  <conditionalFormatting sqref="X27:Y27">
    <cfRule type="cellIs" dxfId="142" priority="76" stopIfTrue="1" operator="equal">
      <formula>"obs!"</formula>
    </cfRule>
  </conditionalFormatting>
  <conditionalFormatting sqref="X29:Y29">
    <cfRule type="cellIs" dxfId="141" priority="75" stopIfTrue="1" operator="equal">
      <formula>"obs!"</formula>
    </cfRule>
  </conditionalFormatting>
  <conditionalFormatting sqref="X31:Y31">
    <cfRule type="cellIs" dxfId="140" priority="74" stopIfTrue="1" operator="equal">
      <formula>"obs!"</formula>
    </cfRule>
  </conditionalFormatting>
  <conditionalFormatting sqref="X31:Y31">
    <cfRule type="cellIs" dxfId="139" priority="73" stopIfTrue="1" operator="equal">
      <formula>"obs!"</formula>
    </cfRule>
  </conditionalFormatting>
  <conditionalFormatting sqref="X17:Y17">
    <cfRule type="cellIs" dxfId="138" priority="72" stopIfTrue="1" operator="equal">
      <formula>"obs!"</formula>
    </cfRule>
  </conditionalFormatting>
  <conditionalFormatting sqref="X19:Y19">
    <cfRule type="cellIs" dxfId="137" priority="71" stopIfTrue="1" operator="equal">
      <formula>"obs!"</formula>
    </cfRule>
  </conditionalFormatting>
  <conditionalFormatting sqref="X21:Y21">
    <cfRule type="cellIs" dxfId="136" priority="70" stopIfTrue="1" operator="equal">
      <formula>"obs!"</formula>
    </cfRule>
  </conditionalFormatting>
  <conditionalFormatting sqref="X23:Y23">
    <cfRule type="cellIs" dxfId="135" priority="69" stopIfTrue="1" operator="equal">
      <formula>"obs!"</formula>
    </cfRule>
  </conditionalFormatting>
  <conditionalFormatting sqref="X25:Y25">
    <cfRule type="cellIs" dxfId="134" priority="68" stopIfTrue="1" operator="equal">
      <formula>"obs!"</formula>
    </cfRule>
  </conditionalFormatting>
  <conditionalFormatting sqref="X27:Y27">
    <cfRule type="cellIs" dxfId="133" priority="67" stopIfTrue="1" operator="equal">
      <formula>"obs!"</formula>
    </cfRule>
  </conditionalFormatting>
  <conditionalFormatting sqref="X29:Y29">
    <cfRule type="cellIs" dxfId="132" priority="66" stopIfTrue="1" operator="equal">
      <formula>"obs!"</formula>
    </cfRule>
  </conditionalFormatting>
  <conditionalFormatting sqref="X31:Y31">
    <cfRule type="cellIs" dxfId="131" priority="65" stopIfTrue="1" operator="equal">
      <formula>"obs!"</formula>
    </cfRule>
  </conditionalFormatting>
  <conditionalFormatting sqref="X33:Y33">
    <cfRule type="cellIs" dxfId="130" priority="64" stopIfTrue="1" operator="equal">
      <formula>"obs!"</formula>
    </cfRule>
  </conditionalFormatting>
  <conditionalFormatting sqref="X35:Y35">
    <cfRule type="cellIs" dxfId="129" priority="63" stopIfTrue="1" operator="equal">
      <formula>"obs!"</formula>
    </cfRule>
  </conditionalFormatting>
  <conditionalFormatting sqref="X37:Y37">
    <cfRule type="cellIs" dxfId="128" priority="62" stopIfTrue="1" operator="equal">
      <formula>"obs!"</formula>
    </cfRule>
  </conditionalFormatting>
  <conditionalFormatting sqref="X39:Y39">
    <cfRule type="cellIs" dxfId="127" priority="61" stopIfTrue="1" operator="equal">
      <formula>"obs!"</formula>
    </cfRule>
  </conditionalFormatting>
  <conditionalFormatting sqref="X41:Y41">
    <cfRule type="cellIs" dxfId="126" priority="60" stopIfTrue="1" operator="equal">
      <formula>"obs!"</formula>
    </cfRule>
  </conditionalFormatting>
  <conditionalFormatting sqref="X43:Y43">
    <cfRule type="cellIs" dxfId="125" priority="59" stopIfTrue="1" operator="equal">
      <formula>"obs!"</formula>
    </cfRule>
  </conditionalFormatting>
  <conditionalFormatting sqref="X14">
    <cfRule type="cellIs" dxfId="124" priority="58" stopIfTrue="1" operator="equal">
      <formula>"obs!"</formula>
    </cfRule>
  </conditionalFormatting>
  <conditionalFormatting sqref="X17:Y17 X19:Y19">
    <cfRule type="cellIs" dxfId="123" priority="57" stopIfTrue="1" operator="equal">
      <formula>"obs!"</formula>
    </cfRule>
  </conditionalFormatting>
  <conditionalFormatting sqref="X29:Y29">
    <cfRule type="cellIs" dxfId="122" priority="44" stopIfTrue="1" operator="equal">
      <formula>"obs!"</formula>
    </cfRule>
  </conditionalFormatting>
  <conditionalFormatting sqref="X21:Y21">
    <cfRule type="cellIs" dxfId="121" priority="56" stopIfTrue="1" operator="equal">
      <formula>"obs!"</formula>
    </cfRule>
  </conditionalFormatting>
  <conditionalFormatting sqref="X23:Y23">
    <cfRule type="cellIs" dxfId="120" priority="55" stopIfTrue="1" operator="equal">
      <formula>"obs!"</formula>
    </cfRule>
  </conditionalFormatting>
  <conditionalFormatting sqref="X25:Y25">
    <cfRule type="cellIs" dxfId="119" priority="54" stopIfTrue="1" operator="equal">
      <formula>"obs!"</formula>
    </cfRule>
  </conditionalFormatting>
  <conditionalFormatting sqref="X23:Y23">
    <cfRule type="cellIs" dxfId="118" priority="53" stopIfTrue="1" operator="equal">
      <formula>"obs!"</formula>
    </cfRule>
  </conditionalFormatting>
  <conditionalFormatting sqref="X25:Y25">
    <cfRule type="cellIs" dxfId="117" priority="52" stopIfTrue="1" operator="equal">
      <formula>"obs!"</formula>
    </cfRule>
  </conditionalFormatting>
  <conditionalFormatting sqref="X23:Y23 X25:Y25">
    <cfRule type="cellIs" dxfId="116" priority="51" stopIfTrue="1" operator="equal">
      <formula>"obs!"</formula>
    </cfRule>
  </conditionalFormatting>
  <conditionalFormatting sqref="X27:Y27">
    <cfRule type="cellIs" dxfId="115" priority="50" stopIfTrue="1" operator="equal">
      <formula>"obs!"</formula>
    </cfRule>
  </conditionalFormatting>
  <conditionalFormatting sqref="X29:Y29">
    <cfRule type="cellIs" dxfId="114" priority="49" stopIfTrue="1" operator="equal">
      <formula>"obs!"</formula>
    </cfRule>
  </conditionalFormatting>
  <conditionalFormatting sqref="X31:Y31">
    <cfRule type="cellIs" dxfId="113" priority="48" stopIfTrue="1" operator="equal">
      <formula>"obs!"</formula>
    </cfRule>
  </conditionalFormatting>
  <conditionalFormatting sqref="X33:Y33">
    <cfRule type="cellIs" dxfId="112" priority="47" stopIfTrue="1" operator="equal">
      <formula>"obs!"</formula>
    </cfRule>
  </conditionalFormatting>
  <conditionalFormatting sqref="X35:Y35">
    <cfRule type="cellIs" dxfId="111" priority="46" stopIfTrue="1" operator="equal">
      <formula>"obs!"</formula>
    </cfRule>
  </conditionalFormatting>
  <conditionalFormatting sqref="X37:Y37">
    <cfRule type="cellIs" dxfId="110" priority="45" stopIfTrue="1" operator="equal">
      <formula>"obs!"</formula>
    </cfRule>
  </conditionalFormatting>
  <conditionalFormatting sqref="X31:Y31">
    <cfRule type="cellIs" dxfId="109" priority="43" stopIfTrue="1" operator="equal">
      <formula>"obs!"</formula>
    </cfRule>
  </conditionalFormatting>
  <conditionalFormatting sqref="X33:Y33">
    <cfRule type="cellIs" dxfId="108" priority="42" stopIfTrue="1" operator="equal">
      <formula>"obs!"</formula>
    </cfRule>
  </conditionalFormatting>
  <conditionalFormatting sqref="X35:Y35">
    <cfRule type="cellIs" dxfId="107" priority="41" stopIfTrue="1" operator="equal">
      <formula>"obs!"</formula>
    </cfRule>
  </conditionalFormatting>
  <conditionalFormatting sqref="X37:Y37">
    <cfRule type="cellIs" dxfId="106" priority="40" stopIfTrue="1" operator="equal">
      <formula>"obs!"</formula>
    </cfRule>
  </conditionalFormatting>
  <conditionalFormatting sqref="X39:Y39">
    <cfRule type="cellIs" dxfId="105" priority="32" stopIfTrue="1" operator="equal">
      <formula>"obs!"</formula>
    </cfRule>
  </conditionalFormatting>
  <conditionalFormatting sqref="X29:Y29 X31:Y31">
    <cfRule type="cellIs" dxfId="104" priority="39" stopIfTrue="1" operator="equal">
      <formula>"obs!"</formula>
    </cfRule>
  </conditionalFormatting>
  <conditionalFormatting sqref="X33:Y33">
    <cfRule type="cellIs" dxfId="103" priority="38" stopIfTrue="1" operator="equal">
      <formula>"obs!"</formula>
    </cfRule>
  </conditionalFormatting>
  <conditionalFormatting sqref="X35:Y35">
    <cfRule type="cellIs" dxfId="102" priority="37" stopIfTrue="1" operator="equal">
      <formula>"obs!"</formula>
    </cfRule>
  </conditionalFormatting>
  <conditionalFormatting sqref="X37:Y37">
    <cfRule type="cellIs" dxfId="101" priority="36" stopIfTrue="1" operator="equal">
      <formula>"obs!"</formula>
    </cfRule>
  </conditionalFormatting>
  <conditionalFormatting sqref="X35:Y35">
    <cfRule type="cellIs" dxfId="100" priority="35" stopIfTrue="1" operator="equal">
      <formula>"obs!"</formula>
    </cfRule>
  </conditionalFormatting>
  <conditionalFormatting sqref="X37:Y37">
    <cfRule type="cellIs" dxfId="99" priority="34" stopIfTrue="1" operator="equal">
      <formula>"obs!"</formula>
    </cfRule>
  </conditionalFormatting>
  <conditionalFormatting sqref="X43:Y43">
    <cfRule type="cellIs" dxfId="98" priority="27" stopIfTrue="1" operator="equal">
      <formula>"obs!"</formula>
    </cfRule>
  </conditionalFormatting>
  <conditionalFormatting sqref="X35:Y35 X37:Y37">
    <cfRule type="cellIs" dxfId="97" priority="33" stopIfTrue="1" operator="equal">
      <formula>"obs!"</formula>
    </cfRule>
  </conditionalFormatting>
  <conditionalFormatting sqref="X41:Y41">
    <cfRule type="cellIs" dxfId="96" priority="31" stopIfTrue="1" operator="equal">
      <formula>"obs!"</formula>
    </cfRule>
  </conditionalFormatting>
  <conditionalFormatting sqref="X43:Y43">
    <cfRule type="cellIs" dxfId="95" priority="30" stopIfTrue="1" operator="equal">
      <formula>"obs!"</formula>
    </cfRule>
  </conditionalFormatting>
  <conditionalFormatting sqref="X39:Y39">
    <cfRule type="cellIs" dxfId="94" priority="29" stopIfTrue="1" operator="equal">
      <formula>"obs!"</formula>
    </cfRule>
  </conditionalFormatting>
  <conditionalFormatting sqref="X41:Y41">
    <cfRule type="cellIs" dxfId="93" priority="28" stopIfTrue="1" operator="equal">
      <formula>"obs!"</formula>
    </cfRule>
  </conditionalFormatting>
  <conditionalFormatting sqref="X39:Y39">
    <cfRule type="cellIs" dxfId="92" priority="26" stopIfTrue="1" operator="equal">
      <formula>"obs!"</formula>
    </cfRule>
  </conditionalFormatting>
  <conditionalFormatting sqref="X41:Y41">
    <cfRule type="cellIs" dxfId="91" priority="25" stopIfTrue="1" operator="equal">
      <formula>"obs!"</formula>
    </cfRule>
  </conditionalFormatting>
  <conditionalFormatting sqref="X43:Y43">
    <cfRule type="cellIs" dxfId="90" priority="24" stopIfTrue="1" operator="equal">
      <formula>"obs!"</formula>
    </cfRule>
  </conditionalFormatting>
  <conditionalFormatting sqref="X39:Y39">
    <cfRule type="cellIs" dxfId="89" priority="23" stopIfTrue="1" operator="equal">
      <formula>"obs!"</formula>
    </cfRule>
  </conditionalFormatting>
  <conditionalFormatting sqref="X41:Y41">
    <cfRule type="cellIs" dxfId="88" priority="22" stopIfTrue="1" operator="equal">
      <formula>"obs!"</formula>
    </cfRule>
  </conditionalFormatting>
  <conditionalFormatting sqref="X43:Y43">
    <cfRule type="cellIs" dxfId="87" priority="21" stopIfTrue="1" operator="equal">
      <formula>"obs!"</formula>
    </cfRule>
  </conditionalFormatting>
  <conditionalFormatting sqref="X41:Y41">
    <cfRule type="cellIs" dxfId="86" priority="20" stopIfTrue="1" operator="equal">
      <formula>"obs!"</formula>
    </cfRule>
  </conditionalFormatting>
  <conditionalFormatting sqref="X43:Y43">
    <cfRule type="cellIs" dxfId="85" priority="19" stopIfTrue="1" operator="equal">
      <formula>"obs!"</formula>
    </cfRule>
  </conditionalFormatting>
  <conditionalFormatting sqref="X16">
    <cfRule type="cellIs" dxfId="84" priority="16" stopIfTrue="1" operator="equal">
      <formula>"obs!"</formula>
    </cfRule>
  </conditionalFormatting>
  <conditionalFormatting sqref="X41:Y41 X43:Y43">
    <cfRule type="cellIs" dxfId="83" priority="18" stopIfTrue="1" operator="equal">
      <formula>"obs!"</formula>
    </cfRule>
  </conditionalFormatting>
  <conditionalFormatting sqref="X17:Y17 X19:Y19 X21:Y21 X23:Y23 X25:Y25 X27:Y27 X29:Y29 X31:Y31 X33:Y33 X35:Y35 X37:Y37 X39:Y39 X41:Y41 X43:Y43">
    <cfRule type="cellIs" dxfId="82" priority="17" stopIfTrue="1" operator="equal">
      <formula>"obs!"</formula>
    </cfRule>
  </conditionalFormatting>
  <conditionalFormatting sqref="X20">
    <cfRule type="cellIs" dxfId="81" priority="14" stopIfTrue="1" operator="equal">
      <formula>"obs!"</formula>
    </cfRule>
  </conditionalFormatting>
  <conditionalFormatting sqref="X18">
    <cfRule type="cellIs" dxfId="80" priority="15" stopIfTrue="1" operator="equal">
      <formula>"obs!"</formula>
    </cfRule>
  </conditionalFormatting>
  <conditionalFormatting sqref="X22">
    <cfRule type="cellIs" dxfId="79" priority="13" stopIfTrue="1" operator="equal">
      <formula>"obs!"</formula>
    </cfRule>
  </conditionalFormatting>
  <conditionalFormatting sqref="X24">
    <cfRule type="cellIs" dxfId="78" priority="12" stopIfTrue="1" operator="equal">
      <formula>"obs!"</formula>
    </cfRule>
  </conditionalFormatting>
  <conditionalFormatting sqref="X26">
    <cfRule type="cellIs" dxfId="77" priority="11" stopIfTrue="1" operator="equal">
      <formula>"obs!"</formula>
    </cfRule>
  </conditionalFormatting>
  <conditionalFormatting sqref="X28">
    <cfRule type="cellIs" dxfId="76" priority="10" stopIfTrue="1" operator="equal">
      <formula>"obs!"</formula>
    </cfRule>
  </conditionalFormatting>
  <conditionalFormatting sqref="X30">
    <cfRule type="cellIs" dxfId="75" priority="9" stopIfTrue="1" operator="equal">
      <formula>"obs!"</formula>
    </cfRule>
  </conditionalFormatting>
  <conditionalFormatting sqref="X32">
    <cfRule type="cellIs" dxfId="74" priority="8" stopIfTrue="1" operator="equal">
      <formula>"obs!"</formula>
    </cfRule>
  </conditionalFormatting>
  <conditionalFormatting sqref="X34">
    <cfRule type="cellIs" dxfId="73" priority="7" stopIfTrue="1" operator="equal">
      <formula>"obs!"</formula>
    </cfRule>
  </conditionalFormatting>
  <conditionalFormatting sqref="X36">
    <cfRule type="cellIs" dxfId="72" priority="6" stopIfTrue="1" operator="equal">
      <formula>"obs!"</formula>
    </cfRule>
  </conditionalFormatting>
  <conditionalFormatting sqref="X38">
    <cfRule type="cellIs" dxfId="71" priority="5" stopIfTrue="1" operator="equal">
      <formula>"obs!"</formula>
    </cfRule>
  </conditionalFormatting>
  <conditionalFormatting sqref="X40">
    <cfRule type="cellIs" dxfId="70" priority="4" stopIfTrue="1" operator="equal">
      <formula>"obs!"</formula>
    </cfRule>
  </conditionalFormatting>
  <conditionalFormatting sqref="X42">
    <cfRule type="cellIs" dxfId="69" priority="3" stopIfTrue="1" operator="equal">
      <formula>"obs!"</formula>
    </cfRule>
  </conditionalFormatting>
  <conditionalFormatting sqref="Z15 Z17 Z19 Z21 Z23 Z25 Z27 Z29 Z31 Z33 Z35 Z37 Z39 Z41 Z43">
    <cfRule type="cellIs" dxfId="68" priority="2" stopIfTrue="1" operator="equal">
      <formula>"obs!"</formula>
    </cfRule>
  </conditionalFormatting>
  <conditionalFormatting sqref="Z14 Z16 Z18 Z20 Z22 Z24 Z26 Z28 Z30 Z32 Z34 Z36 Z38 Z40 Z42">
    <cfRule type="cellIs" dxfId="67" priority="1" stopIfTrue="1" operator="equal">
      <formula>"obs!"</formula>
    </cfRule>
  </conditionalFormatting>
  <hyperlinks>
    <hyperlink ref="W9:AD9" location="'GP-1440'!A1" display="'GP-1440'!A1"/>
  </hyperlinks>
  <pageMargins left="0.25" right="0.25" top="0.75" bottom="0.75" header="0.3" footer="0.3"/>
  <pageSetup paperSize="9" scale="91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T66"/>
  <sheetViews>
    <sheetView showGridLines="0" showZeros="0" topLeftCell="A7" zoomScale="115" zoomScaleNormal="130" zoomScalePageLayoutView="130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3" width="3.28515625" style="1"/>
    <col min="4" max="4" width="5.7109375" style="1" customWidth="1"/>
    <col min="5" max="12" width="3.28515625" style="1"/>
    <col min="13" max="13" width="1.7109375" style="1" customWidth="1"/>
    <col min="14" max="16" width="3.28515625" style="1"/>
    <col min="17" max="17" width="1.7109375" style="1" customWidth="1"/>
    <col min="18" max="21" width="3.28515625" style="1"/>
    <col min="22" max="22" width="3.28515625" style="1" customWidth="1"/>
    <col min="23" max="24" width="3.28515625" style="1"/>
    <col min="25" max="25" width="4.42578125" style="1" customWidth="1"/>
    <col min="26" max="30" width="3.28515625" style="1"/>
    <col min="31" max="31" width="4.140625" style="1" customWidth="1"/>
    <col min="32" max="16384" width="3.28515625" style="1"/>
  </cols>
  <sheetData>
    <row r="1" spans="1:31" ht="9.75" customHeight="1" x14ac:dyDescent="0.2">
      <c r="A1" s="20"/>
      <c r="B1" s="591" t="str">
        <f>'GP-1440'!B1</f>
        <v>Fra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3"/>
      <c r="O1" s="21"/>
      <c r="P1" s="21"/>
      <c r="Q1" s="21"/>
      <c r="R1" s="21"/>
      <c r="S1" s="585" t="s">
        <v>73</v>
      </c>
      <c r="T1" s="586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1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1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1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1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635" t="s">
        <v>235</v>
      </c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7"/>
    </row>
    <row r="6" spans="1:31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1" ht="5.0999999999999996" customHeight="1" x14ac:dyDescent="0.2">
      <c r="A7" s="51"/>
      <c r="B7" s="58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15"/>
      <c r="T7" s="15"/>
      <c r="U7" s="15"/>
      <c r="V7" s="15"/>
      <c r="W7" s="7"/>
      <c r="X7" s="8"/>
      <c r="Y7" s="8"/>
      <c r="Z7" s="8"/>
      <c r="AA7" s="8"/>
      <c r="AB7" s="8"/>
      <c r="AC7" s="8"/>
      <c r="AD7" s="90"/>
    </row>
    <row r="8" spans="1:31" ht="9.75" customHeight="1" x14ac:dyDescent="0.2">
      <c r="A8" s="51"/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15"/>
      <c r="T8" s="15"/>
      <c r="U8" s="15"/>
      <c r="V8" s="15"/>
      <c r="W8" s="7"/>
      <c r="X8" s="289" t="s">
        <v>14</v>
      </c>
      <c r="Y8" s="290"/>
      <c r="Z8" s="290"/>
      <c r="AA8" s="290"/>
      <c r="AB8" s="290"/>
      <c r="AC8" s="290"/>
      <c r="AD8" s="291"/>
    </row>
    <row r="9" spans="1:31" ht="15" customHeight="1" x14ac:dyDescent="0.2">
      <c r="A9" s="51"/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15"/>
      <c r="T9" s="15"/>
      <c r="U9" s="15"/>
      <c r="V9" s="15"/>
      <c r="W9" s="7"/>
      <c r="X9" s="498">
        <f>'GP-1440'!W12</f>
        <v>0</v>
      </c>
      <c r="Y9" s="499"/>
      <c r="Z9" s="499"/>
      <c r="AA9" s="499"/>
      <c r="AB9" s="499"/>
      <c r="AC9" s="499"/>
      <c r="AD9" s="500"/>
    </row>
    <row r="10" spans="1:31" ht="5.0999999999999996" customHeight="1" x14ac:dyDescent="0.2">
      <c r="A10" s="51"/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15"/>
      <c r="T10" s="15"/>
      <c r="U10" s="15"/>
      <c r="V10" s="15"/>
      <c r="W10" s="7"/>
      <c r="X10" s="7"/>
      <c r="Y10" s="7"/>
      <c r="Z10" s="7"/>
      <c r="AA10" s="7"/>
      <c r="AB10" s="7"/>
      <c r="AC10" s="7"/>
      <c r="AD10" s="91"/>
    </row>
    <row r="11" spans="1:31" ht="12.75" customHeight="1" x14ac:dyDescent="0.2">
      <c r="A11" s="51"/>
      <c r="B11" s="563" t="s">
        <v>250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5"/>
      <c r="P11" s="572" t="s">
        <v>237</v>
      </c>
      <c r="Q11" s="573"/>
      <c r="R11" s="574"/>
      <c r="S11" s="572" t="s">
        <v>67</v>
      </c>
      <c r="T11" s="573"/>
      <c r="U11" s="574"/>
      <c r="V11" s="578" t="s">
        <v>246</v>
      </c>
      <c r="W11" s="579"/>
      <c r="X11" s="579"/>
      <c r="Y11" s="579"/>
      <c r="Z11" s="579"/>
      <c r="AA11" s="580"/>
      <c r="AB11" s="639" t="s">
        <v>114</v>
      </c>
      <c r="AC11" s="640"/>
      <c r="AD11" s="641"/>
    </row>
    <row r="12" spans="1:31" ht="12.95" customHeight="1" x14ac:dyDescent="0.2">
      <c r="A12" s="51"/>
      <c r="B12" s="566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8"/>
      <c r="P12" s="575"/>
      <c r="Q12" s="576"/>
      <c r="R12" s="577"/>
      <c r="S12" s="213"/>
      <c r="T12" s="796"/>
      <c r="U12" s="649"/>
      <c r="V12" s="575" t="s">
        <v>247</v>
      </c>
      <c r="W12" s="577"/>
      <c r="X12" s="575" t="s">
        <v>244</v>
      </c>
      <c r="Y12" s="577"/>
      <c r="Z12" s="575" t="s">
        <v>243</v>
      </c>
      <c r="AA12" s="577"/>
      <c r="AB12" s="642"/>
      <c r="AC12" s="643"/>
      <c r="AD12" s="644"/>
    </row>
    <row r="13" spans="1:31" ht="9.75" customHeight="1" x14ac:dyDescent="0.2">
      <c r="A13" s="51"/>
      <c r="B13" s="512">
        <v>1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4"/>
      <c r="P13" s="793"/>
      <c r="Q13" s="794"/>
      <c r="R13" s="795"/>
      <c r="S13" s="442"/>
      <c r="T13" s="443"/>
      <c r="U13" s="502"/>
      <c r="V13" s="789"/>
      <c r="W13" s="790"/>
      <c r="X13" s="609"/>
      <c r="Y13" s="611"/>
      <c r="Z13" s="787"/>
      <c r="AA13" s="788"/>
      <c r="AB13" s="452"/>
      <c r="AC13" s="453"/>
      <c r="AD13" s="454"/>
      <c r="AE13" s="119"/>
    </row>
    <row r="14" spans="1:31" ht="15.6" customHeight="1" x14ac:dyDescent="0.2">
      <c r="A14" s="51"/>
      <c r="B14" s="506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8"/>
      <c r="P14" s="509" t="s">
        <v>239</v>
      </c>
      <c r="Q14" s="510"/>
      <c r="R14" s="511"/>
      <c r="S14" s="459"/>
      <c r="T14" s="460"/>
      <c r="U14" s="461"/>
      <c r="V14" s="509">
        <f>'Satser m.v.'!D$72</f>
        <v>500</v>
      </c>
      <c r="W14" s="510"/>
      <c r="X14" s="509">
        <f>'Satser m.v.'!D$71</f>
        <v>650</v>
      </c>
      <c r="Y14" s="510"/>
      <c r="Z14" s="509">
        <f>'Satser m.v.'!D$70</f>
        <v>1300</v>
      </c>
      <c r="AA14" s="510"/>
      <c r="AB14" s="509">
        <f>(S14*V14)+(IF(S14&gt;0,IF(S14&lt;12,X14,Z14),0))</f>
        <v>0</v>
      </c>
      <c r="AC14" s="510"/>
      <c r="AD14" s="511"/>
      <c r="AE14" s="119">
        <f>ROUNDUP(AE13,0)</f>
        <v>0</v>
      </c>
    </row>
    <row r="15" spans="1:31" ht="9.75" customHeight="1" x14ac:dyDescent="0.2">
      <c r="A15" s="51"/>
      <c r="B15" s="512">
        <f>B13+1</f>
        <v>2</v>
      </c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4"/>
      <c r="P15" s="793"/>
      <c r="Q15" s="794"/>
      <c r="R15" s="795"/>
      <c r="S15" s="442"/>
      <c r="T15" s="443"/>
      <c r="U15" s="502"/>
      <c r="V15" s="789"/>
      <c r="W15" s="790"/>
      <c r="X15" s="609"/>
      <c r="Y15" s="611"/>
      <c r="Z15" s="787"/>
      <c r="AA15" s="788"/>
      <c r="AB15" s="452"/>
      <c r="AC15" s="453"/>
      <c r="AD15" s="454"/>
    </row>
    <row r="16" spans="1:31" ht="15.6" customHeight="1" x14ac:dyDescent="0.2">
      <c r="A16" s="51"/>
      <c r="B16" s="506"/>
      <c r="C16" s="507"/>
      <c r="D16" s="507"/>
      <c r="E16" s="507"/>
      <c r="F16" s="507"/>
      <c r="G16" s="507"/>
      <c r="H16" s="507"/>
      <c r="I16" s="507"/>
      <c r="J16" s="507"/>
      <c r="K16" s="507"/>
      <c r="L16" s="507" t="s">
        <v>240</v>
      </c>
      <c r="M16" s="507"/>
      <c r="N16" s="507"/>
      <c r="O16" s="508"/>
      <c r="P16" s="509" t="s">
        <v>239</v>
      </c>
      <c r="Q16" s="510"/>
      <c r="R16" s="511"/>
      <c r="S16" s="459"/>
      <c r="T16" s="460"/>
      <c r="U16" s="461"/>
      <c r="V16" s="509">
        <f>'Satser m.v.'!D$72</f>
        <v>500</v>
      </c>
      <c r="W16" s="510"/>
      <c r="X16" s="509">
        <f>'Satser m.v.'!D$71</f>
        <v>650</v>
      </c>
      <c r="Y16" s="510"/>
      <c r="Z16" s="509">
        <f>'Satser m.v.'!D$70</f>
        <v>1300</v>
      </c>
      <c r="AA16" s="510"/>
      <c r="AB16" s="509">
        <f>(S16*V16)+(IF(S16&gt;0,IF(S16&lt;12,X16,Z16),0))</f>
        <v>0</v>
      </c>
      <c r="AC16" s="510"/>
      <c r="AD16" s="511"/>
    </row>
    <row r="17" spans="1:30" ht="9.75" customHeight="1" x14ac:dyDescent="0.2">
      <c r="A17" s="51"/>
      <c r="B17" s="512">
        <f>B15+1</f>
        <v>3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4"/>
      <c r="P17" s="793"/>
      <c r="Q17" s="794"/>
      <c r="R17" s="795"/>
      <c r="S17" s="77"/>
      <c r="T17" s="83"/>
      <c r="U17" s="84"/>
      <c r="V17" s="789"/>
      <c r="W17" s="790"/>
      <c r="X17" s="609"/>
      <c r="Y17" s="611"/>
      <c r="Z17" s="787"/>
      <c r="AA17" s="788"/>
      <c r="AB17" s="452"/>
      <c r="AC17" s="453"/>
      <c r="AD17" s="454"/>
    </row>
    <row r="18" spans="1:30" ht="15.6" customHeight="1" x14ac:dyDescent="0.2">
      <c r="A18" s="51"/>
      <c r="B18" s="506"/>
      <c r="C18" s="507"/>
      <c r="D18" s="507"/>
      <c r="E18" s="507"/>
      <c r="F18" s="507"/>
      <c r="G18" s="507"/>
      <c r="H18" s="507"/>
      <c r="I18" s="507"/>
      <c r="J18" s="507"/>
      <c r="K18" s="507"/>
      <c r="L18" s="507" t="s">
        <v>239</v>
      </c>
      <c r="M18" s="507"/>
      <c r="N18" s="507"/>
      <c r="O18" s="508"/>
      <c r="P18" s="509" t="s">
        <v>239</v>
      </c>
      <c r="Q18" s="510"/>
      <c r="R18" s="511"/>
      <c r="S18" s="459"/>
      <c r="T18" s="460"/>
      <c r="U18" s="461"/>
      <c r="V18" s="509">
        <f>'Satser m.v.'!D$72</f>
        <v>500</v>
      </c>
      <c r="W18" s="510"/>
      <c r="X18" s="509">
        <f>'Satser m.v.'!D$71</f>
        <v>650</v>
      </c>
      <c r="Y18" s="510"/>
      <c r="Z18" s="509">
        <f>'Satser m.v.'!D$70</f>
        <v>1300</v>
      </c>
      <c r="AA18" s="510"/>
      <c r="AB18" s="509">
        <f>(S18*V18)+(IF(S18&gt;0,IF(S18&lt;12,X18,Z18),0))</f>
        <v>0</v>
      </c>
      <c r="AC18" s="510"/>
      <c r="AD18" s="511"/>
    </row>
    <row r="19" spans="1:30" ht="9.75" customHeight="1" x14ac:dyDescent="0.2">
      <c r="A19" s="51"/>
      <c r="B19" s="512">
        <f>B17+1</f>
        <v>4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4"/>
      <c r="P19" s="793"/>
      <c r="Q19" s="794"/>
      <c r="R19" s="795"/>
      <c r="S19" s="77"/>
      <c r="T19" s="83"/>
      <c r="U19" s="84"/>
      <c r="V19" s="789"/>
      <c r="W19" s="790"/>
      <c r="X19" s="609"/>
      <c r="Y19" s="611"/>
      <c r="Z19" s="787"/>
      <c r="AA19" s="788"/>
      <c r="AB19" s="452"/>
      <c r="AC19" s="453"/>
      <c r="AD19" s="454"/>
    </row>
    <row r="20" spans="1:30" ht="15.6" customHeight="1" x14ac:dyDescent="0.2">
      <c r="A20" s="51"/>
      <c r="B20" s="784"/>
      <c r="C20" s="785"/>
      <c r="D20" s="785"/>
      <c r="E20" s="785"/>
      <c r="F20" s="785"/>
      <c r="G20" s="785"/>
      <c r="H20" s="785"/>
      <c r="I20" s="785"/>
      <c r="J20" s="785"/>
      <c r="K20" s="785"/>
      <c r="L20" s="785" t="s">
        <v>239</v>
      </c>
      <c r="M20" s="785"/>
      <c r="N20" s="785"/>
      <c r="O20" s="786"/>
      <c r="P20" s="798" t="s">
        <v>239</v>
      </c>
      <c r="Q20" s="799"/>
      <c r="R20" s="801"/>
      <c r="S20" s="701"/>
      <c r="T20" s="800"/>
      <c r="U20" s="700"/>
      <c r="V20" s="798">
        <f>'Satser m.v.'!D$72</f>
        <v>500</v>
      </c>
      <c r="W20" s="799"/>
      <c r="X20" s="798">
        <f>'Satser m.v.'!D$71</f>
        <v>650</v>
      </c>
      <c r="Y20" s="799"/>
      <c r="Z20" s="798">
        <f>'Satser m.v.'!D$70</f>
        <v>1300</v>
      </c>
      <c r="AA20" s="799"/>
      <c r="AB20" s="509">
        <f>(S20*V20)+(IF(S20&gt;0,IF(S20&lt;12,X20,Z20),0))</f>
        <v>0</v>
      </c>
      <c r="AC20" s="510"/>
      <c r="AD20" s="511"/>
    </row>
    <row r="21" spans="1:30" ht="12.95" customHeight="1" x14ac:dyDescent="0.2">
      <c r="A21" s="51"/>
      <c r="B21" s="572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4"/>
    </row>
    <row r="22" spans="1:30" ht="12.95" customHeight="1" x14ac:dyDescent="0.2">
      <c r="A22" s="51"/>
      <c r="B22" s="575" t="s">
        <v>236</v>
      </c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7"/>
    </row>
    <row r="23" spans="1:30" ht="9.75" customHeight="1" x14ac:dyDescent="0.2">
      <c r="A23" s="51"/>
      <c r="B23" s="512">
        <v>1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4"/>
      <c r="P23" s="82"/>
      <c r="Q23" s="79"/>
      <c r="R23" s="83"/>
      <c r="S23" s="77"/>
      <c r="T23" s="83"/>
      <c r="U23" s="84"/>
      <c r="V23" s="789"/>
      <c r="W23" s="790"/>
      <c r="X23" s="609"/>
      <c r="Y23" s="611"/>
      <c r="Z23" s="787"/>
      <c r="AA23" s="788"/>
      <c r="AB23" s="452"/>
      <c r="AC23" s="453"/>
      <c r="AD23" s="454"/>
    </row>
    <row r="24" spans="1:30" ht="15.6" customHeight="1" x14ac:dyDescent="0.2">
      <c r="A24" s="51"/>
      <c r="B24" s="506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8"/>
      <c r="P24" s="459"/>
      <c r="Q24" s="460"/>
      <c r="R24" s="461"/>
      <c r="S24" s="459"/>
      <c r="T24" s="460"/>
      <c r="U24" s="461"/>
      <c r="V24" s="791"/>
      <c r="W24" s="792"/>
      <c r="X24" s="509">
        <f>'Satser m.v.'!D$71</f>
        <v>650</v>
      </c>
      <c r="Y24" s="510"/>
      <c r="Z24" s="509">
        <f>'Satser m.v.'!D$70</f>
        <v>1300</v>
      </c>
      <c r="AA24" s="510"/>
      <c r="AB24" s="509">
        <f>(S24*V24)+(IF(S24&gt;0,IF(S24&lt;12,X24,Z24),0))</f>
        <v>0</v>
      </c>
      <c r="AC24" s="510"/>
      <c r="AD24" s="511"/>
    </row>
    <row r="25" spans="1:30" ht="9.75" customHeight="1" x14ac:dyDescent="0.2">
      <c r="A25" s="51"/>
      <c r="B25" s="512">
        <f>B23+1</f>
        <v>2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4"/>
      <c r="P25" s="82"/>
      <c r="Q25" s="79"/>
      <c r="R25" s="83"/>
      <c r="S25" s="77"/>
      <c r="T25" s="83"/>
      <c r="U25" s="84"/>
      <c r="V25" s="789"/>
      <c r="W25" s="790"/>
      <c r="X25" s="609"/>
      <c r="Y25" s="611"/>
      <c r="Z25" s="787"/>
      <c r="AA25" s="788"/>
      <c r="AB25" s="452"/>
      <c r="AC25" s="453"/>
      <c r="AD25" s="454"/>
    </row>
    <row r="26" spans="1:30" ht="15.6" customHeight="1" x14ac:dyDescent="0.2">
      <c r="A26" s="51"/>
      <c r="B26" s="506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8"/>
      <c r="P26" s="459"/>
      <c r="Q26" s="460"/>
      <c r="R26" s="461"/>
      <c r="S26" s="459"/>
      <c r="T26" s="460"/>
      <c r="U26" s="461"/>
      <c r="V26" s="791"/>
      <c r="W26" s="792"/>
      <c r="X26" s="509">
        <f>'Satser m.v.'!D$71</f>
        <v>650</v>
      </c>
      <c r="Y26" s="510"/>
      <c r="Z26" s="509">
        <f>'Satser m.v.'!D$70</f>
        <v>1300</v>
      </c>
      <c r="AA26" s="510"/>
      <c r="AB26" s="509">
        <f>(S26*V26)+(IF(S26&gt;0,IF(S26&lt;12,X26,Z26),0))</f>
        <v>0</v>
      </c>
      <c r="AC26" s="510"/>
      <c r="AD26" s="511"/>
    </row>
    <row r="27" spans="1:30" ht="9.75" customHeight="1" x14ac:dyDescent="0.2">
      <c r="A27" s="51"/>
      <c r="B27" s="512">
        <f>B25+1</f>
        <v>3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4"/>
      <c r="P27" s="82"/>
      <c r="Q27" s="79"/>
      <c r="R27" s="83"/>
      <c r="S27" s="77"/>
      <c r="T27" s="83"/>
      <c r="U27" s="84"/>
      <c r="V27" s="789"/>
      <c r="W27" s="790"/>
      <c r="X27" s="609"/>
      <c r="Y27" s="611"/>
      <c r="Z27" s="787"/>
      <c r="AA27" s="788"/>
      <c r="AB27" s="452"/>
      <c r="AC27" s="453"/>
      <c r="AD27" s="454"/>
    </row>
    <row r="28" spans="1:30" ht="15.6" customHeight="1" x14ac:dyDescent="0.2">
      <c r="A28" s="51"/>
      <c r="B28" s="506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8"/>
      <c r="P28" s="459"/>
      <c r="Q28" s="460"/>
      <c r="R28" s="461"/>
      <c r="S28" s="459"/>
      <c r="T28" s="460"/>
      <c r="U28" s="461"/>
      <c r="V28" s="791"/>
      <c r="W28" s="792"/>
      <c r="X28" s="509">
        <f>'Satser m.v.'!D$71</f>
        <v>650</v>
      </c>
      <c r="Y28" s="510"/>
      <c r="Z28" s="509">
        <f>'Satser m.v.'!D$70</f>
        <v>1300</v>
      </c>
      <c r="AA28" s="510"/>
      <c r="AB28" s="509">
        <f>(S28*V28)+(IF(S28&gt;0,IF(S28&lt;12,X28,Z28),0))</f>
        <v>0</v>
      </c>
      <c r="AC28" s="510"/>
      <c r="AD28" s="511"/>
    </row>
    <row r="29" spans="1:30" ht="9.75" customHeight="1" x14ac:dyDescent="0.2">
      <c r="A29" s="51"/>
      <c r="B29" s="512">
        <f>B27+1</f>
        <v>4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4"/>
      <c r="P29" s="82"/>
      <c r="Q29" s="79"/>
      <c r="R29" s="83"/>
      <c r="S29" s="77"/>
      <c r="T29" s="83"/>
      <c r="U29" s="84"/>
      <c r="V29" s="789"/>
      <c r="W29" s="790"/>
      <c r="X29" s="609"/>
      <c r="Y29" s="611"/>
      <c r="Z29" s="787"/>
      <c r="AA29" s="788"/>
      <c r="AB29" s="452"/>
      <c r="AC29" s="453"/>
      <c r="AD29" s="454"/>
    </row>
    <row r="30" spans="1:30" ht="15.6" customHeight="1" x14ac:dyDescent="0.2">
      <c r="A30" s="51"/>
      <c r="B30" s="506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8"/>
      <c r="P30" s="459"/>
      <c r="Q30" s="460"/>
      <c r="R30" s="461"/>
      <c r="S30" s="459"/>
      <c r="T30" s="460"/>
      <c r="U30" s="461"/>
      <c r="V30" s="791"/>
      <c r="W30" s="792"/>
      <c r="X30" s="509">
        <f>'Satser m.v.'!D$71</f>
        <v>650</v>
      </c>
      <c r="Y30" s="510"/>
      <c r="Z30" s="509">
        <f>'Satser m.v.'!D$70</f>
        <v>1300</v>
      </c>
      <c r="AA30" s="510"/>
      <c r="AB30" s="509">
        <f>(S30*V30)+(IF(S30&gt;0,IF(S30&lt;12,X30,Z30),0))</f>
        <v>0</v>
      </c>
      <c r="AC30" s="510"/>
      <c r="AD30" s="511"/>
    </row>
    <row r="31" spans="1:30" ht="9.75" customHeight="1" x14ac:dyDescent="0.2">
      <c r="A31" s="51"/>
      <c r="B31" s="512">
        <f>B29+1</f>
        <v>5</v>
      </c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4"/>
      <c r="P31" s="82"/>
      <c r="Q31" s="79"/>
      <c r="R31" s="83"/>
      <c r="S31" s="77"/>
      <c r="T31" s="83"/>
      <c r="U31" s="84"/>
      <c r="V31" s="789"/>
      <c r="W31" s="790"/>
      <c r="X31" s="609"/>
      <c r="Y31" s="611"/>
      <c r="Z31" s="787"/>
      <c r="AA31" s="788"/>
      <c r="AB31" s="452"/>
      <c r="AC31" s="453"/>
      <c r="AD31" s="454"/>
    </row>
    <row r="32" spans="1:30" ht="15.6" customHeight="1" x14ac:dyDescent="0.2">
      <c r="A32" s="51"/>
      <c r="B32" s="506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8"/>
      <c r="P32" s="459"/>
      <c r="Q32" s="460"/>
      <c r="R32" s="461"/>
      <c r="S32" s="459"/>
      <c r="T32" s="460"/>
      <c r="U32" s="461"/>
      <c r="V32" s="791"/>
      <c r="W32" s="792"/>
      <c r="X32" s="509">
        <f>'Satser m.v.'!D$71</f>
        <v>650</v>
      </c>
      <c r="Y32" s="510"/>
      <c r="Z32" s="509">
        <f>'Satser m.v.'!D$70</f>
        <v>1300</v>
      </c>
      <c r="AA32" s="510"/>
      <c r="AB32" s="509">
        <f>(S32*V32)+(IF(S32&gt;0,IF(S32&lt;12,X32,Z32),0))</f>
        <v>0</v>
      </c>
      <c r="AC32" s="510"/>
      <c r="AD32" s="511"/>
    </row>
    <row r="33" spans="1:30" ht="9.75" customHeight="1" x14ac:dyDescent="0.2">
      <c r="A33" s="51"/>
      <c r="B33" s="512">
        <f>B31+1</f>
        <v>6</v>
      </c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4"/>
      <c r="P33" s="82"/>
      <c r="Q33" s="79"/>
      <c r="R33" s="83"/>
      <c r="S33" s="77"/>
      <c r="T33" s="83"/>
      <c r="U33" s="84"/>
      <c r="V33" s="789"/>
      <c r="W33" s="790"/>
      <c r="X33" s="609"/>
      <c r="Y33" s="611"/>
      <c r="Z33" s="787"/>
      <c r="AA33" s="788"/>
      <c r="AB33" s="452"/>
      <c r="AC33" s="453"/>
      <c r="AD33" s="454"/>
    </row>
    <row r="34" spans="1:30" ht="15.6" customHeight="1" x14ac:dyDescent="0.2">
      <c r="A34" s="51"/>
      <c r="B34" s="506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8"/>
      <c r="P34" s="459"/>
      <c r="Q34" s="460"/>
      <c r="R34" s="461"/>
      <c r="S34" s="459"/>
      <c r="T34" s="460"/>
      <c r="U34" s="461"/>
      <c r="V34" s="791"/>
      <c r="W34" s="792"/>
      <c r="X34" s="509">
        <f>'Satser m.v.'!D$71</f>
        <v>650</v>
      </c>
      <c r="Y34" s="510"/>
      <c r="Z34" s="509">
        <f>'Satser m.v.'!D$70</f>
        <v>1300</v>
      </c>
      <c r="AA34" s="510"/>
      <c r="AB34" s="509">
        <f>(S34*V34)+(IF(S34&gt;0,IF(S34&lt;12,X34,Z34),0))</f>
        <v>0</v>
      </c>
      <c r="AC34" s="510"/>
      <c r="AD34" s="511"/>
    </row>
    <row r="35" spans="1:30" ht="9.75" customHeight="1" x14ac:dyDescent="0.2">
      <c r="A35" s="51"/>
      <c r="B35" s="512">
        <f>B33+1</f>
        <v>7</v>
      </c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4"/>
      <c r="P35" s="82"/>
      <c r="Q35" s="79"/>
      <c r="R35" s="83"/>
      <c r="S35" s="77"/>
      <c r="T35" s="83"/>
      <c r="U35" s="84"/>
      <c r="V35" s="789"/>
      <c r="W35" s="790"/>
      <c r="X35" s="609"/>
      <c r="Y35" s="611"/>
      <c r="Z35" s="787"/>
      <c r="AA35" s="788"/>
      <c r="AB35" s="452"/>
      <c r="AC35" s="453"/>
      <c r="AD35" s="454"/>
    </row>
    <row r="36" spans="1:30" ht="15.6" customHeight="1" x14ac:dyDescent="0.2">
      <c r="A36" s="51"/>
      <c r="B36" s="506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8"/>
      <c r="P36" s="459"/>
      <c r="Q36" s="460"/>
      <c r="R36" s="461"/>
      <c r="S36" s="459"/>
      <c r="T36" s="460"/>
      <c r="U36" s="461"/>
      <c r="V36" s="791"/>
      <c r="W36" s="792"/>
      <c r="X36" s="509">
        <f>'Satser m.v.'!D$71</f>
        <v>650</v>
      </c>
      <c r="Y36" s="510"/>
      <c r="Z36" s="509">
        <f>'Satser m.v.'!D$70</f>
        <v>1300</v>
      </c>
      <c r="AA36" s="510"/>
      <c r="AB36" s="509">
        <f>(S36*V36)+(IF(S36&gt;0,IF(S36&lt;12,X36,Z36),0))</f>
        <v>0</v>
      </c>
      <c r="AC36" s="510"/>
      <c r="AD36" s="511"/>
    </row>
    <row r="37" spans="1:30" ht="9.75" customHeight="1" x14ac:dyDescent="0.2">
      <c r="A37" s="51"/>
      <c r="B37" s="512">
        <f>B35+1</f>
        <v>8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4"/>
      <c r="P37" s="82"/>
      <c r="Q37" s="79"/>
      <c r="R37" s="83"/>
      <c r="S37" s="77"/>
      <c r="T37" s="83"/>
      <c r="U37" s="84"/>
      <c r="V37" s="789"/>
      <c r="W37" s="790"/>
      <c r="X37" s="609"/>
      <c r="Y37" s="611"/>
      <c r="Z37" s="787"/>
      <c r="AA37" s="788"/>
      <c r="AB37" s="452"/>
      <c r="AC37" s="453"/>
      <c r="AD37" s="454"/>
    </row>
    <row r="38" spans="1:30" ht="15.6" customHeight="1" x14ac:dyDescent="0.2">
      <c r="A38" s="51"/>
      <c r="B38" s="506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8"/>
      <c r="P38" s="459"/>
      <c r="Q38" s="460"/>
      <c r="R38" s="461"/>
      <c r="S38" s="459"/>
      <c r="T38" s="460"/>
      <c r="U38" s="461"/>
      <c r="V38" s="791"/>
      <c r="W38" s="792"/>
      <c r="X38" s="509">
        <f>'Satser m.v.'!D$71</f>
        <v>650</v>
      </c>
      <c r="Y38" s="510"/>
      <c r="Z38" s="509">
        <f>'Satser m.v.'!D$70</f>
        <v>1300</v>
      </c>
      <c r="AA38" s="510"/>
      <c r="AB38" s="509">
        <f>(S38*V38)+(IF(S38&gt;0,IF(S38&lt;12,X38,Z38),0))</f>
        <v>0</v>
      </c>
      <c r="AC38" s="510"/>
      <c r="AD38" s="511"/>
    </row>
    <row r="39" spans="1:30" ht="9.75" customHeight="1" x14ac:dyDescent="0.2">
      <c r="A39" s="51"/>
      <c r="B39" s="512">
        <f>B37+1</f>
        <v>9</v>
      </c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4"/>
      <c r="P39" s="82"/>
      <c r="Q39" s="79"/>
      <c r="R39" s="83"/>
      <c r="S39" s="77"/>
      <c r="T39" s="83"/>
      <c r="U39" s="84"/>
      <c r="V39" s="789"/>
      <c r="W39" s="790"/>
      <c r="X39" s="609"/>
      <c r="Y39" s="611"/>
      <c r="Z39" s="787"/>
      <c r="AA39" s="788"/>
      <c r="AB39" s="452"/>
      <c r="AC39" s="453"/>
      <c r="AD39" s="454"/>
    </row>
    <row r="40" spans="1:30" ht="15.6" customHeight="1" x14ac:dyDescent="0.2">
      <c r="A40" s="51"/>
      <c r="B40" s="506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8"/>
      <c r="P40" s="459"/>
      <c r="Q40" s="460"/>
      <c r="R40" s="461"/>
      <c r="S40" s="459"/>
      <c r="T40" s="460"/>
      <c r="U40" s="461"/>
      <c r="V40" s="791"/>
      <c r="W40" s="792"/>
      <c r="X40" s="509">
        <f>'Satser m.v.'!D$71</f>
        <v>650</v>
      </c>
      <c r="Y40" s="510"/>
      <c r="Z40" s="509">
        <f>'Satser m.v.'!D$70</f>
        <v>1300</v>
      </c>
      <c r="AA40" s="510"/>
      <c r="AB40" s="509">
        <f>(S40*V40)+(IF(S40&gt;0,IF(S40&lt;12,X40,Z40),0))</f>
        <v>0</v>
      </c>
      <c r="AC40" s="510"/>
      <c r="AD40" s="511"/>
    </row>
    <row r="41" spans="1:30" ht="9.75" customHeight="1" x14ac:dyDescent="0.2">
      <c r="A41" s="51"/>
      <c r="B41" s="512">
        <f>B39+1</f>
        <v>10</v>
      </c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4"/>
      <c r="P41" s="82"/>
      <c r="Q41" s="79"/>
      <c r="R41" s="83"/>
      <c r="S41" s="77"/>
      <c r="T41" s="83"/>
      <c r="U41" s="84"/>
      <c r="V41" s="789"/>
      <c r="W41" s="790"/>
      <c r="X41" s="609"/>
      <c r="Y41" s="611"/>
      <c r="Z41" s="787"/>
      <c r="AA41" s="788"/>
      <c r="AB41" s="452"/>
      <c r="AC41" s="453"/>
      <c r="AD41" s="454"/>
    </row>
    <row r="42" spans="1:30" ht="15.6" customHeight="1" x14ac:dyDescent="0.2">
      <c r="A42" s="51"/>
      <c r="B42" s="506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8"/>
      <c r="P42" s="459"/>
      <c r="Q42" s="460"/>
      <c r="R42" s="461"/>
      <c r="S42" s="459"/>
      <c r="T42" s="460"/>
      <c r="U42" s="461"/>
      <c r="V42" s="791"/>
      <c r="W42" s="792"/>
      <c r="X42" s="509">
        <f>'Satser m.v.'!D$71</f>
        <v>650</v>
      </c>
      <c r="Y42" s="510"/>
      <c r="Z42" s="509">
        <f>'Satser m.v.'!D$70</f>
        <v>1300</v>
      </c>
      <c r="AA42" s="510"/>
      <c r="AB42" s="509">
        <f>(S42*V42)+(IF(S42&gt;0,IF(S42&lt;12,X42,Z42),0))</f>
        <v>0</v>
      </c>
      <c r="AC42" s="510"/>
      <c r="AD42" s="511"/>
    </row>
    <row r="43" spans="1:30" ht="9.75" customHeight="1" x14ac:dyDescent="0.2">
      <c r="A43" s="51"/>
      <c r="B43" s="512">
        <f>B41+1</f>
        <v>11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4"/>
      <c r="P43" s="82"/>
      <c r="Q43" s="79"/>
      <c r="R43" s="83"/>
      <c r="S43" s="77"/>
      <c r="T43" s="83"/>
      <c r="U43" s="84"/>
      <c r="V43" s="789"/>
      <c r="W43" s="790"/>
      <c r="X43" s="609"/>
      <c r="Y43" s="611"/>
      <c r="Z43" s="787"/>
      <c r="AA43" s="788"/>
      <c r="AB43" s="452"/>
      <c r="AC43" s="453"/>
      <c r="AD43" s="454"/>
    </row>
    <row r="44" spans="1:30" ht="15.6" customHeight="1" x14ac:dyDescent="0.2">
      <c r="A44" s="51"/>
      <c r="B44" s="506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8"/>
      <c r="P44" s="459"/>
      <c r="Q44" s="460"/>
      <c r="R44" s="461"/>
      <c r="S44" s="459"/>
      <c r="T44" s="460"/>
      <c r="U44" s="461"/>
      <c r="V44" s="791"/>
      <c r="W44" s="792"/>
      <c r="X44" s="509">
        <f>'Satser m.v.'!D$71</f>
        <v>650</v>
      </c>
      <c r="Y44" s="510"/>
      <c r="Z44" s="509">
        <f>'Satser m.v.'!D$70</f>
        <v>1300</v>
      </c>
      <c r="AA44" s="510"/>
      <c r="AB44" s="509">
        <f>(S44*V44)+(IF(S44&gt;0,IF(S44&lt;12,X44,Z44),0))</f>
        <v>0</v>
      </c>
      <c r="AC44" s="510"/>
      <c r="AD44" s="511"/>
    </row>
    <row r="45" spans="1:30" ht="9.75" customHeight="1" x14ac:dyDescent="0.2">
      <c r="A45" s="51"/>
      <c r="B45" s="512">
        <f>B43+1</f>
        <v>12</v>
      </c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4"/>
      <c r="P45" s="82"/>
      <c r="Q45" s="79"/>
      <c r="R45" s="83"/>
      <c r="S45" s="77"/>
      <c r="T45" s="83"/>
      <c r="U45" s="84"/>
      <c r="V45" s="789"/>
      <c r="W45" s="790"/>
      <c r="X45" s="609"/>
      <c r="Y45" s="611"/>
      <c r="Z45" s="787"/>
      <c r="AA45" s="788"/>
      <c r="AB45" s="452"/>
      <c r="AC45" s="453"/>
      <c r="AD45" s="454"/>
    </row>
    <row r="46" spans="1:30" ht="15.6" customHeight="1" x14ac:dyDescent="0.2">
      <c r="A46" s="51"/>
      <c r="B46" s="506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8"/>
      <c r="P46" s="459"/>
      <c r="Q46" s="460"/>
      <c r="R46" s="461"/>
      <c r="S46" s="459"/>
      <c r="T46" s="460"/>
      <c r="U46" s="461"/>
      <c r="V46" s="791"/>
      <c r="W46" s="792"/>
      <c r="X46" s="509">
        <f>'Satser m.v.'!D$71</f>
        <v>650</v>
      </c>
      <c r="Y46" s="510"/>
      <c r="Z46" s="509">
        <f>'Satser m.v.'!D$70</f>
        <v>1300</v>
      </c>
      <c r="AA46" s="510"/>
      <c r="AB46" s="509">
        <f>(S46*V46)+(IF(S46&gt;0,IF(S46&lt;12,X46,Z46),0))</f>
        <v>0</v>
      </c>
      <c r="AC46" s="510"/>
      <c r="AD46" s="511"/>
    </row>
    <row r="47" spans="1:30" ht="9.75" customHeight="1" x14ac:dyDescent="0.2">
      <c r="A47" s="51"/>
      <c r="B47" s="512">
        <f>B45+1</f>
        <v>13</v>
      </c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4"/>
      <c r="P47" s="82"/>
      <c r="Q47" s="79"/>
      <c r="R47" s="83"/>
      <c r="S47" s="77"/>
      <c r="T47" s="83"/>
      <c r="U47" s="84"/>
      <c r="V47" s="789"/>
      <c r="W47" s="790"/>
      <c r="X47" s="609"/>
      <c r="Y47" s="611"/>
      <c r="Z47" s="787"/>
      <c r="AA47" s="788"/>
      <c r="AB47" s="452"/>
      <c r="AC47" s="453"/>
      <c r="AD47" s="454"/>
    </row>
    <row r="48" spans="1:30" ht="15.6" customHeight="1" x14ac:dyDescent="0.2">
      <c r="A48" s="51"/>
      <c r="B48" s="506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8"/>
      <c r="P48" s="459"/>
      <c r="Q48" s="460"/>
      <c r="R48" s="461"/>
      <c r="S48" s="459"/>
      <c r="T48" s="460"/>
      <c r="U48" s="461"/>
      <c r="V48" s="791"/>
      <c r="W48" s="792"/>
      <c r="X48" s="509">
        <f>'Satser m.v.'!D$71</f>
        <v>650</v>
      </c>
      <c r="Y48" s="510"/>
      <c r="Z48" s="509">
        <f>'Satser m.v.'!D$70</f>
        <v>1300</v>
      </c>
      <c r="AA48" s="510"/>
      <c r="AB48" s="509">
        <f>(S48*V48)+(IF(S48&gt;0,IF(S48&lt;12,X48,Z48),0))</f>
        <v>0</v>
      </c>
      <c r="AC48" s="510"/>
      <c r="AD48" s="511"/>
    </row>
    <row r="49" spans="1:30" ht="9.75" customHeight="1" x14ac:dyDescent="0.2">
      <c r="A49" s="51"/>
      <c r="B49" s="512">
        <f>B47+1</f>
        <v>14</v>
      </c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4"/>
      <c r="P49" s="82"/>
      <c r="Q49" s="79"/>
      <c r="R49" s="83"/>
      <c r="S49" s="77"/>
      <c r="T49" s="83"/>
      <c r="U49" s="84"/>
      <c r="V49" s="789"/>
      <c r="W49" s="790"/>
      <c r="X49" s="609"/>
      <c r="Y49" s="611"/>
      <c r="Z49" s="787"/>
      <c r="AA49" s="788"/>
      <c r="AB49" s="452"/>
      <c r="AC49" s="453"/>
      <c r="AD49" s="454"/>
    </row>
    <row r="50" spans="1:30" ht="15.6" customHeight="1" x14ac:dyDescent="0.2">
      <c r="A50" s="51"/>
      <c r="B50" s="506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8"/>
      <c r="P50" s="459"/>
      <c r="Q50" s="460"/>
      <c r="R50" s="461"/>
      <c r="S50" s="459"/>
      <c r="T50" s="460"/>
      <c r="U50" s="461"/>
      <c r="V50" s="791"/>
      <c r="W50" s="792"/>
      <c r="X50" s="509">
        <f>'Satser m.v.'!D$71</f>
        <v>650</v>
      </c>
      <c r="Y50" s="510"/>
      <c r="Z50" s="509">
        <f>'Satser m.v.'!D$70</f>
        <v>1300</v>
      </c>
      <c r="AA50" s="510"/>
      <c r="AB50" s="509">
        <f>(S50*V50)+(IF(S50&gt;0,IF(S50&lt;12,X50,Z50),0))</f>
        <v>0</v>
      </c>
      <c r="AC50" s="510"/>
      <c r="AD50" s="511"/>
    </row>
    <row r="51" spans="1:30" ht="9.75" customHeight="1" x14ac:dyDescent="0.2">
      <c r="A51" s="51"/>
      <c r="B51" s="512">
        <f>B49+1</f>
        <v>15</v>
      </c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4"/>
      <c r="P51" s="82"/>
      <c r="Q51" s="79"/>
      <c r="R51" s="83"/>
      <c r="S51" s="77"/>
      <c r="T51" s="83"/>
      <c r="U51" s="84"/>
      <c r="V51" s="789"/>
      <c r="W51" s="790"/>
      <c r="X51" s="609"/>
      <c r="Y51" s="611"/>
      <c r="Z51" s="787"/>
      <c r="AA51" s="788"/>
      <c r="AB51" s="452"/>
      <c r="AC51" s="453"/>
      <c r="AD51" s="454"/>
    </row>
    <row r="52" spans="1:30" ht="15.6" customHeight="1" x14ac:dyDescent="0.2">
      <c r="A52" s="51"/>
      <c r="B52" s="506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8"/>
      <c r="P52" s="459"/>
      <c r="Q52" s="460"/>
      <c r="R52" s="461"/>
      <c r="S52" s="459"/>
      <c r="T52" s="460"/>
      <c r="U52" s="461"/>
      <c r="V52" s="791"/>
      <c r="W52" s="792"/>
      <c r="X52" s="509">
        <f>'Satser m.v.'!D$71</f>
        <v>650</v>
      </c>
      <c r="Y52" s="510"/>
      <c r="Z52" s="509">
        <f>'Satser m.v.'!D$70</f>
        <v>1300</v>
      </c>
      <c r="AA52" s="511"/>
      <c r="AB52" s="509">
        <f>(S52*V52)+(IF(S52&gt;0,IF(S52&lt;12,X52,Z52),0))</f>
        <v>0</v>
      </c>
      <c r="AC52" s="510"/>
      <c r="AD52" s="511"/>
    </row>
    <row r="53" spans="1:30" ht="15" customHeight="1" x14ac:dyDescent="0.2">
      <c r="A53" s="51"/>
      <c r="B53" s="9"/>
      <c r="C53" s="10"/>
      <c r="D53" s="10"/>
      <c r="E53" s="10"/>
      <c r="F53" s="11"/>
      <c r="G53" s="12"/>
      <c r="H53" s="12"/>
      <c r="I53" s="678"/>
      <c r="J53" s="679"/>
      <c r="K53" s="679"/>
      <c r="L53" s="680"/>
      <c r="M53" s="680"/>
      <c r="N53" s="93"/>
      <c r="O53" s="94"/>
      <c r="P53" s="94"/>
      <c r="Q53" s="94"/>
      <c r="R53" s="95"/>
      <c r="S53" s="96"/>
      <c r="T53" s="681"/>
      <c r="U53" s="681"/>
      <c r="V53" s="681"/>
      <c r="W53" s="797"/>
      <c r="X53" s="677"/>
      <c r="Y53" s="618" t="s">
        <v>223</v>
      </c>
      <c r="Z53" s="618"/>
      <c r="AA53" s="619"/>
      <c r="AB53" s="620">
        <f>SUM(AB14:AB52)</f>
        <v>0</v>
      </c>
      <c r="AC53" s="527"/>
      <c r="AD53" s="528"/>
    </row>
    <row r="54" spans="1:30" ht="15" customHeight="1" x14ac:dyDescent="0.2">
      <c r="A54" s="51"/>
      <c r="B54" s="9"/>
      <c r="C54" s="10"/>
      <c r="D54" s="10"/>
      <c r="E54" s="10"/>
      <c r="F54" s="11"/>
      <c r="G54" s="12"/>
      <c r="H54" s="12"/>
      <c r="I54" s="11"/>
      <c r="J54" s="12"/>
      <c r="K54" s="12"/>
      <c r="L54" s="11"/>
      <c r="M54" s="12"/>
      <c r="N54" s="97"/>
      <c r="O54" s="98"/>
      <c r="P54" s="98"/>
      <c r="Q54" s="98"/>
      <c r="R54" s="9"/>
      <c r="S54" s="99"/>
      <c r="T54" s="99"/>
      <c r="U54" s="99"/>
      <c r="V54" s="99"/>
      <c r="W54" s="41"/>
      <c r="X54" s="99"/>
      <c r="Y54" s="99"/>
      <c r="Z54" s="12"/>
      <c r="AA54" s="12"/>
      <c r="AB54" s="10"/>
      <c r="AC54" s="10"/>
      <c r="AD54" s="92"/>
    </row>
    <row r="55" spans="1:30" ht="9.75" customHeight="1" x14ac:dyDescent="0.2">
      <c r="A55" s="51"/>
      <c r="B55" s="9"/>
      <c r="C55" s="10"/>
      <c r="D55" s="10"/>
      <c r="E55" s="10"/>
      <c r="F55" s="11"/>
      <c r="G55" s="12"/>
      <c r="H55" s="12"/>
      <c r="I55" s="11"/>
      <c r="J55" s="12"/>
      <c r="K55" s="12"/>
      <c r="L55" s="11"/>
      <c r="M55" s="12"/>
      <c r="N55" s="12"/>
      <c r="O55" s="11"/>
      <c r="P55" s="12"/>
      <c r="Q55" s="12"/>
      <c r="R55" s="11"/>
      <c r="S55" s="12"/>
      <c r="T55" s="12"/>
      <c r="U55" s="12"/>
      <c r="V55" s="11"/>
      <c r="W55" s="12"/>
      <c r="X55" s="12"/>
      <c r="Y55" s="11"/>
      <c r="Z55" s="12"/>
      <c r="AA55" s="12"/>
      <c r="AB55" s="10"/>
      <c r="AC55" s="10"/>
      <c r="AD55" s="92"/>
    </row>
    <row r="56" spans="1:30" ht="9.75" customHeight="1" x14ac:dyDescent="0.2">
      <c r="A56" s="51"/>
      <c r="B56" s="660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9"/>
    </row>
    <row r="57" spans="1:30" ht="12" customHeight="1" x14ac:dyDescent="0.2">
      <c r="A57" s="51"/>
      <c r="B57" s="661" t="s">
        <v>75</v>
      </c>
      <c r="C57" s="662"/>
      <c r="D57" s="662"/>
      <c r="E57" s="662"/>
      <c r="F57" s="667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9"/>
    </row>
    <row r="58" spans="1:30" ht="12" customHeight="1" x14ac:dyDescent="0.2">
      <c r="A58" s="51"/>
      <c r="B58" s="663"/>
      <c r="C58" s="664"/>
      <c r="D58" s="664"/>
      <c r="E58" s="664"/>
      <c r="F58" s="670"/>
      <c r="G58" s="671"/>
      <c r="H58" s="671"/>
      <c r="I58" s="671"/>
      <c r="J58" s="671"/>
      <c r="K58" s="671"/>
      <c r="L58" s="671"/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1"/>
      <c r="X58" s="671"/>
      <c r="Y58" s="671"/>
      <c r="Z58" s="671"/>
      <c r="AA58" s="671"/>
      <c r="AB58" s="671"/>
      <c r="AC58" s="671"/>
      <c r="AD58" s="672"/>
    </row>
    <row r="59" spans="1:30" ht="9.75" customHeight="1" x14ac:dyDescent="0.2">
      <c r="A59" s="51"/>
      <c r="B59" s="663"/>
      <c r="C59" s="664"/>
      <c r="D59" s="664"/>
      <c r="E59" s="664"/>
      <c r="F59" s="670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1"/>
      <c r="Z59" s="671"/>
      <c r="AA59" s="671"/>
      <c r="AB59" s="671"/>
      <c r="AC59" s="671"/>
      <c r="AD59" s="672"/>
    </row>
    <row r="60" spans="1:30" ht="12.75" customHeight="1" x14ac:dyDescent="0.2">
      <c r="A60" s="51"/>
      <c r="B60" s="663"/>
      <c r="C60" s="664"/>
      <c r="D60" s="664"/>
      <c r="E60" s="664"/>
      <c r="F60" s="670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671"/>
      <c r="AA60" s="671"/>
      <c r="AB60" s="671"/>
      <c r="AC60" s="671"/>
      <c r="AD60" s="672"/>
    </row>
    <row r="61" spans="1:30" ht="12.75" customHeight="1" x14ac:dyDescent="0.2">
      <c r="A61" s="51"/>
      <c r="B61" s="663"/>
      <c r="C61" s="664"/>
      <c r="D61" s="664"/>
      <c r="E61" s="664"/>
      <c r="F61" s="670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2"/>
    </row>
    <row r="62" spans="1:30" ht="12.75" customHeight="1" x14ac:dyDescent="0.2">
      <c r="A62" s="51"/>
      <c r="B62" s="663"/>
      <c r="C62" s="664"/>
      <c r="D62" s="664"/>
      <c r="E62" s="664"/>
      <c r="F62" s="670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671"/>
      <c r="AA62" s="671"/>
      <c r="AB62" s="671"/>
      <c r="AC62" s="671"/>
      <c r="AD62" s="672"/>
    </row>
    <row r="63" spans="1:30" ht="12.75" customHeight="1" x14ac:dyDescent="0.2">
      <c r="A63" s="51"/>
      <c r="B63" s="665"/>
      <c r="C63" s="666"/>
      <c r="D63" s="666"/>
      <c r="E63" s="666"/>
      <c r="F63" s="673"/>
      <c r="G63" s="674"/>
      <c r="H63" s="674"/>
      <c r="I63" s="674"/>
      <c r="J63" s="674"/>
      <c r="K63" s="674"/>
      <c r="L63" s="674"/>
      <c r="M63" s="674"/>
      <c r="N63" s="674"/>
      <c r="O63" s="674"/>
      <c r="P63" s="674"/>
      <c r="Q63" s="674"/>
      <c r="R63" s="674"/>
      <c r="S63" s="674"/>
      <c r="T63" s="674"/>
      <c r="U63" s="674"/>
      <c r="V63" s="674"/>
      <c r="W63" s="674"/>
      <c r="X63" s="674"/>
      <c r="Y63" s="674"/>
      <c r="Z63" s="674"/>
      <c r="AA63" s="674"/>
      <c r="AB63" s="674"/>
      <c r="AC63" s="674"/>
      <c r="AD63" s="675"/>
    </row>
    <row r="64" spans="1:30" ht="9.75" customHeight="1" x14ac:dyDescent="0.2">
      <c r="A64" s="5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4"/>
    </row>
    <row r="65" spans="1:72" ht="15.6" customHeight="1" x14ac:dyDescent="0.2">
      <c r="A65" s="5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4"/>
    </row>
    <row r="66" spans="1:72" ht="9.75" customHeight="1" x14ac:dyDescent="0.2">
      <c r="A66" s="560" t="str">
        <f>"GP1440 Versjon: " &amp; 'GP-1440'!$AE$2</f>
        <v>GP1440 Versjon: 2.0</v>
      </c>
      <c r="B66" s="561"/>
      <c r="C66" s="561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  <c r="AA66" s="561"/>
      <c r="AB66" s="561"/>
      <c r="AC66" s="561"/>
      <c r="AD66" s="562"/>
      <c r="AF66" s="70"/>
      <c r="AG66" s="70"/>
      <c r="AH66" s="70"/>
      <c r="AI66" s="70"/>
      <c r="AJ66" s="70"/>
      <c r="AK66" s="70"/>
      <c r="AL66" s="70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</row>
  </sheetData>
  <sheetProtection selectLockedCells="1"/>
  <mergeCells count="269">
    <mergeCell ref="B14:O14"/>
    <mergeCell ref="B15:O15"/>
    <mergeCell ref="AB11:AD12"/>
    <mergeCell ref="AB13:AD13"/>
    <mergeCell ref="A66:AD66"/>
    <mergeCell ref="B1:N1"/>
    <mergeCell ref="S1:AD4"/>
    <mergeCell ref="B2:N2"/>
    <mergeCell ref="B3:N3"/>
    <mergeCell ref="B4:N4"/>
    <mergeCell ref="B5:N5"/>
    <mergeCell ref="S5:AD5"/>
    <mergeCell ref="B7:R10"/>
    <mergeCell ref="X8:AD8"/>
    <mergeCell ref="V11:AA11"/>
    <mergeCell ref="V12:W12"/>
    <mergeCell ref="V13:W13"/>
    <mergeCell ref="X13:Y13"/>
    <mergeCell ref="X12:Y12"/>
    <mergeCell ref="Z12:AA12"/>
    <mergeCell ref="Z13:AA13"/>
    <mergeCell ref="X9:AD9"/>
    <mergeCell ref="B11:O12"/>
    <mergeCell ref="B13:O13"/>
    <mergeCell ref="Z15:AA15"/>
    <mergeCell ref="AB14:AD14"/>
    <mergeCell ref="AB15:AD15"/>
    <mergeCell ref="V16:W16"/>
    <mergeCell ref="X16:Y16"/>
    <mergeCell ref="Z16:AA16"/>
    <mergeCell ref="V14:W14"/>
    <mergeCell ref="X14:Y14"/>
    <mergeCell ref="Z14:AA14"/>
    <mergeCell ref="V15:W15"/>
    <mergeCell ref="P19:R19"/>
    <mergeCell ref="AB16:AD16"/>
    <mergeCell ref="AB17:AD17"/>
    <mergeCell ref="V18:W18"/>
    <mergeCell ref="X18:Y18"/>
    <mergeCell ref="Z18:AA18"/>
    <mergeCell ref="S20:U20"/>
    <mergeCell ref="P20:R20"/>
    <mergeCell ref="V17:W17"/>
    <mergeCell ref="X17:Y17"/>
    <mergeCell ref="Z17:AA17"/>
    <mergeCell ref="AB20:AD20"/>
    <mergeCell ref="S18:U18"/>
    <mergeCell ref="P18:R18"/>
    <mergeCell ref="V19:W19"/>
    <mergeCell ref="X19:Y19"/>
    <mergeCell ref="Z27:AA27"/>
    <mergeCell ref="V27:W27"/>
    <mergeCell ref="Z19:AA19"/>
    <mergeCell ref="AB18:AD18"/>
    <mergeCell ref="AB19:AD19"/>
    <mergeCell ref="V20:W20"/>
    <mergeCell ref="X20:Y20"/>
    <mergeCell ref="Z20:AA20"/>
    <mergeCell ref="AB25:AD25"/>
    <mergeCell ref="V26:W26"/>
    <mergeCell ref="X26:Y26"/>
    <mergeCell ref="Z26:AA26"/>
    <mergeCell ref="AB26:AD26"/>
    <mergeCell ref="AB23:AD23"/>
    <mergeCell ref="V24:W24"/>
    <mergeCell ref="X24:Y24"/>
    <mergeCell ref="Z24:AA24"/>
    <mergeCell ref="AB24:AD24"/>
    <mergeCell ref="P32:R32"/>
    <mergeCell ref="S32:U32"/>
    <mergeCell ref="V32:W32"/>
    <mergeCell ref="X32:Y32"/>
    <mergeCell ref="Z32:AA32"/>
    <mergeCell ref="AB32:AD32"/>
    <mergeCell ref="X31:Y31"/>
    <mergeCell ref="Z31:AA31"/>
    <mergeCell ref="V31:W31"/>
    <mergeCell ref="AB33:AD33"/>
    <mergeCell ref="P34:R34"/>
    <mergeCell ref="S34:U34"/>
    <mergeCell ref="V34:W34"/>
    <mergeCell ref="X34:Y34"/>
    <mergeCell ref="Z34:AA34"/>
    <mergeCell ref="AB34:AD34"/>
    <mergeCell ref="X33:Y33"/>
    <mergeCell ref="Z33:AA33"/>
    <mergeCell ref="V33:W33"/>
    <mergeCell ref="AB35:AD35"/>
    <mergeCell ref="P36:R36"/>
    <mergeCell ref="S36:U36"/>
    <mergeCell ref="V36:W36"/>
    <mergeCell ref="X36:Y36"/>
    <mergeCell ref="Z36:AA36"/>
    <mergeCell ref="AB36:AD36"/>
    <mergeCell ref="X35:Y35"/>
    <mergeCell ref="Z35:AA35"/>
    <mergeCell ref="V35:W35"/>
    <mergeCell ref="AB37:AD37"/>
    <mergeCell ref="P38:R38"/>
    <mergeCell ref="S38:U38"/>
    <mergeCell ref="V38:W38"/>
    <mergeCell ref="X38:Y38"/>
    <mergeCell ref="Z38:AA38"/>
    <mergeCell ref="AB38:AD38"/>
    <mergeCell ref="X37:Y37"/>
    <mergeCell ref="Z37:AA37"/>
    <mergeCell ref="V37:W37"/>
    <mergeCell ref="AB39:AD39"/>
    <mergeCell ref="P40:R40"/>
    <mergeCell ref="S40:U40"/>
    <mergeCell ref="V40:W40"/>
    <mergeCell ref="X40:Y40"/>
    <mergeCell ref="Z40:AA40"/>
    <mergeCell ref="AB40:AD40"/>
    <mergeCell ref="X39:Y39"/>
    <mergeCell ref="Z39:AA39"/>
    <mergeCell ref="V39:W39"/>
    <mergeCell ref="AB41:AD41"/>
    <mergeCell ref="P42:R42"/>
    <mergeCell ref="S42:U42"/>
    <mergeCell ref="V42:W42"/>
    <mergeCell ref="X42:Y42"/>
    <mergeCell ref="Z42:AA42"/>
    <mergeCell ref="AB42:AD42"/>
    <mergeCell ref="X41:Y41"/>
    <mergeCell ref="Z41:AA41"/>
    <mergeCell ref="V41:W41"/>
    <mergeCell ref="AB43:AD43"/>
    <mergeCell ref="P44:R44"/>
    <mergeCell ref="S44:U44"/>
    <mergeCell ref="V44:W44"/>
    <mergeCell ref="X44:Y44"/>
    <mergeCell ref="Z44:AA44"/>
    <mergeCell ref="AB44:AD44"/>
    <mergeCell ref="X43:Y43"/>
    <mergeCell ref="Z43:AA43"/>
    <mergeCell ref="V43:W43"/>
    <mergeCell ref="AB45:AD45"/>
    <mergeCell ref="P46:R46"/>
    <mergeCell ref="S46:U46"/>
    <mergeCell ref="V46:W46"/>
    <mergeCell ref="X46:Y46"/>
    <mergeCell ref="Z46:AA46"/>
    <mergeCell ref="AB46:AD46"/>
    <mergeCell ref="X45:Y45"/>
    <mergeCell ref="Z45:AA45"/>
    <mergeCell ref="V45:W45"/>
    <mergeCell ref="AB47:AD47"/>
    <mergeCell ref="P48:R48"/>
    <mergeCell ref="S48:U48"/>
    <mergeCell ref="V48:W48"/>
    <mergeCell ref="X48:Y48"/>
    <mergeCell ref="Z48:AA48"/>
    <mergeCell ref="AB48:AD48"/>
    <mergeCell ref="X47:Y47"/>
    <mergeCell ref="Z47:AA47"/>
    <mergeCell ref="V47:W47"/>
    <mergeCell ref="AB49:AD49"/>
    <mergeCell ref="P50:R50"/>
    <mergeCell ref="S50:U50"/>
    <mergeCell ref="V50:W50"/>
    <mergeCell ref="X50:Y50"/>
    <mergeCell ref="Z50:AA50"/>
    <mergeCell ref="AB50:AD50"/>
    <mergeCell ref="X49:Y49"/>
    <mergeCell ref="Z49:AA49"/>
    <mergeCell ref="V49:W49"/>
    <mergeCell ref="AB51:AD51"/>
    <mergeCell ref="P52:R52"/>
    <mergeCell ref="S52:U52"/>
    <mergeCell ref="V52:W52"/>
    <mergeCell ref="X52:Y52"/>
    <mergeCell ref="Z52:AA52"/>
    <mergeCell ref="AB52:AD52"/>
    <mergeCell ref="X51:Y51"/>
    <mergeCell ref="Z51:AA51"/>
    <mergeCell ref="V51:W51"/>
    <mergeCell ref="B57:E63"/>
    <mergeCell ref="F57:AD57"/>
    <mergeCell ref="F58:AD58"/>
    <mergeCell ref="F59:AD59"/>
    <mergeCell ref="F60:AD60"/>
    <mergeCell ref="F61:AD61"/>
    <mergeCell ref="F62:AD62"/>
    <mergeCell ref="F63:AD63"/>
    <mergeCell ref="I53:M53"/>
    <mergeCell ref="AB53:AD53"/>
    <mergeCell ref="T53:V53"/>
    <mergeCell ref="W53:X53"/>
    <mergeCell ref="Y53:AA53"/>
    <mergeCell ref="B56:AD56"/>
    <mergeCell ref="B28:O28"/>
    <mergeCell ref="B29:O29"/>
    <mergeCell ref="X15:Y15"/>
    <mergeCell ref="B16:O16"/>
    <mergeCell ref="B17:O17"/>
    <mergeCell ref="B18:O18"/>
    <mergeCell ref="B19:O19"/>
    <mergeCell ref="X29:Y29"/>
    <mergeCell ref="S16:U16"/>
    <mergeCell ref="P16:R16"/>
    <mergeCell ref="B24:O24"/>
    <mergeCell ref="B25:O25"/>
    <mergeCell ref="B26:O26"/>
    <mergeCell ref="B27:O27"/>
    <mergeCell ref="V29:W29"/>
    <mergeCell ref="P28:R28"/>
    <mergeCell ref="S28:U28"/>
    <mergeCell ref="V28:W28"/>
    <mergeCell ref="X28:Y28"/>
    <mergeCell ref="X27:Y27"/>
    <mergeCell ref="P26:R26"/>
    <mergeCell ref="S26:U26"/>
    <mergeCell ref="P24:R24"/>
    <mergeCell ref="S24:U24"/>
    <mergeCell ref="P11:R12"/>
    <mergeCell ref="P15:R15"/>
    <mergeCell ref="S15:U15"/>
    <mergeCell ref="P13:R13"/>
    <mergeCell ref="S13:U13"/>
    <mergeCell ref="P14:R14"/>
    <mergeCell ref="S14:U14"/>
    <mergeCell ref="S11:U12"/>
    <mergeCell ref="P17:R17"/>
    <mergeCell ref="B31:O31"/>
    <mergeCell ref="B30:O30"/>
    <mergeCell ref="B20:O20"/>
    <mergeCell ref="X23:Y23"/>
    <mergeCell ref="Z23:AA23"/>
    <mergeCell ref="X25:Y25"/>
    <mergeCell ref="Z25:AA25"/>
    <mergeCell ref="V23:W23"/>
    <mergeCell ref="V25:W25"/>
    <mergeCell ref="B21:AD21"/>
    <mergeCell ref="B22:AD22"/>
    <mergeCell ref="B23:O23"/>
    <mergeCell ref="AB31:AD31"/>
    <mergeCell ref="AB29:AD29"/>
    <mergeCell ref="P30:R30"/>
    <mergeCell ref="S30:U30"/>
    <mergeCell ref="V30:W30"/>
    <mergeCell ref="X30:Y30"/>
    <mergeCell ref="Z30:AA30"/>
    <mergeCell ref="AB30:AD30"/>
    <mergeCell ref="Z29:AA29"/>
    <mergeCell ref="AB27:AD27"/>
    <mergeCell ref="Z28:AA28"/>
    <mergeCell ref="AB28:AD28"/>
    <mergeCell ref="B38:O38"/>
    <mergeCell ref="B39:O39"/>
    <mergeCell ref="B40:O40"/>
    <mergeCell ref="B41:O41"/>
    <mergeCell ref="B42:O42"/>
    <mergeCell ref="B49:O49"/>
    <mergeCell ref="B32:O32"/>
    <mergeCell ref="B33:O33"/>
    <mergeCell ref="B34:O34"/>
    <mergeCell ref="B35:O35"/>
    <mergeCell ref="B36:O36"/>
    <mergeCell ref="B37:O37"/>
    <mergeCell ref="B50:O50"/>
    <mergeCell ref="B51:O51"/>
    <mergeCell ref="B52:O52"/>
    <mergeCell ref="B43:O43"/>
    <mergeCell ref="B44:O44"/>
    <mergeCell ref="B45:O45"/>
    <mergeCell ref="B46:O46"/>
    <mergeCell ref="B47:O47"/>
    <mergeCell ref="B48:O48"/>
  </mergeCells>
  <conditionalFormatting sqref="B7:R10">
    <cfRule type="containsText" dxfId="66" priority="21" stopIfTrue="1" operator="containsText" text="dette">
      <formula>NOT(ISERROR(SEARCH("dette",B7)))</formula>
    </cfRule>
  </conditionalFormatting>
  <conditionalFormatting sqref="V13">
    <cfRule type="cellIs" dxfId="65" priority="19" stopIfTrue="1" operator="equal">
      <formula>"husk ant km"</formula>
    </cfRule>
  </conditionalFormatting>
  <conditionalFormatting sqref="X13">
    <cfRule type="cellIs" dxfId="64" priority="18" stopIfTrue="1" operator="equal">
      <formula>"obs!"</formula>
    </cfRule>
  </conditionalFormatting>
  <conditionalFormatting sqref="U17">
    <cfRule type="cellIs" dxfId="63" priority="13" stopIfTrue="1" operator="equal">
      <formula>"husk ant km"</formula>
    </cfRule>
  </conditionalFormatting>
  <conditionalFormatting sqref="P23:Q23 P25:Q25 P27:Q27 P29:Q29 P31:Q31 P33:Q33 P35:Q35 P37:Q37 P39:Q39 P41:Q41 P43:Q43 P45:Q45 P47:Q47 P49:Q49 P51:Q51 P24 P26 P28 P30 P32 P34 P36 P38 P40 P42 P44 P46 P48 P50 P52">
    <cfRule type="cellIs" dxfId="62" priority="11" stopIfTrue="1" operator="equal">
      <formula>"husk regnr"</formula>
    </cfRule>
  </conditionalFormatting>
  <conditionalFormatting sqref="U19 U23:V23 U25 U27 U29 U31 U33 U35 U37 U39 U41 U43 U45 U47 U49 U51">
    <cfRule type="cellIs" dxfId="61" priority="10" stopIfTrue="1" operator="equal">
      <formula>"husk ant km"</formula>
    </cfRule>
  </conditionalFormatting>
  <conditionalFormatting sqref="V25 V27 V29 V31 V33 V35 V37 V39 V41 V43 V45 V47 V49 V51">
    <cfRule type="cellIs" dxfId="60" priority="1" stopIfTrue="1" operator="equal">
      <formula>"husk ant km"</formula>
    </cfRule>
  </conditionalFormatting>
  <conditionalFormatting sqref="P13">
    <cfRule type="cellIs" dxfId="59" priority="6" stopIfTrue="1" operator="equal">
      <formula>"husk regnr"</formula>
    </cfRule>
  </conditionalFormatting>
  <conditionalFormatting sqref="P15 P17 P19">
    <cfRule type="cellIs" dxfId="58" priority="5" stopIfTrue="1" operator="equal">
      <formula>"husk regnr"</formula>
    </cfRule>
  </conditionalFormatting>
  <conditionalFormatting sqref="V15 V17 V19">
    <cfRule type="cellIs" dxfId="57" priority="4" stopIfTrue="1" operator="equal">
      <formula>"husk ant km"</formula>
    </cfRule>
  </conditionalFormatting>
  <conditionalFormatting sqref="X15 X17 X19">
    <cfRule type="cellIs" dxfId="56" priority="3" stopIfTrue="1" operator="equal">
      <formula>"obs!"</formula>
    </cfRule>
  </conditionalFormatting>
  <conditionalFormatting sqref="X23 X25 X27 X29 X31 X33 X35 X37 X39 X41 X43 X45 X47 X49 X51">
    <cfRule type="cellIs" dxfId="55" priority="2" stopIfTrue="1" operator="equal">
      <formula>"obs!"</formula>
    </cfRule>
  </conditionalFormatting>
  <hyperlinks>
    <hyperlink ref="X9:AD9" location="'GP-1440'!A1" display="'GP-1440'!A1"/>
  </hyperlinks>
  <pageMargins left="0.25" right="0.25" top="0.75" bottom="0.75" header="0.3" footer="0.3"/>
  <pageSetup paperSize="9" scale="91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T66"/>
  <sheetViews>
    <sheetView showGridLines="0" showZeros="0" topLeftCell="A5" zoomScale="115" zoomScaleNormal="130" zoomScalePageLayoutView="130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3" width="3.28515625" style="1"/>
    <col min="4" max="4" width="5.7109375" style="1" customWidth="1"/>
    <col min="5" max="12" width="3.28515625" style="1"/>
    <col min="13" max="13" width="1.7109375" style="1" customWidth="1"/>
    <col min="14" max="16" width="3.28515625" style="1"/>
    <col min="17" max="17" width="1.7109375" style="1" customWidth="1"/>
    <col min="18" max="19" width="3.28515625" style="1"/>
    <col min="20" max="20" width="2.85546875" style="1" customWidth="1"/>
    <col min="21" max="21" width="4.140625" style="1" customWidth="1"/>
    <col min="22" max="22" width="4" style="1" customWidth="1"/>
    <col min="23" max="16384" width="3.28515625" style="1"/>
  </cols>
  <sheetData>
    <row r="1" spans="1:30" ht="9.75" customHeight="1" x14ac:dyDescent="0.2">
      <c r="A1" s="20"/>
      <c r="B1" s="591" t="str">
        <f>'GP-1440'!B1</f>
        <v>Fra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3"/>
      <c r="O1" s="21"/>
      <c r="P1" s="21"/>
      <c r="Q1" s="21"/>
      <c r="R1" s="21"/>
      <c r="S1" s="585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0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0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0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0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635" t="s">
        <v>216</v>
      </c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7"/>
    </row>
    <row r="6" spans="1:30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0" ht="5.0999999999999996" customHeight="1" x14ac:dyDescent="0.2">
      <c r="A7" s="51"/>
      <c r="B7" s="58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15"/>
      <c r="T7" s="15"/>
      <c r="U7" s="15"/>
      <c r="V7" s="7"/>
      <c r="W7" s="8"/>
      <c r="X7" s="8"/>
      <c r="Y7" s="8"/>
      <c r="Z7" s="8"/>
      <c r="AA7" s="8"/>
      <c r="AB7" s="8"/>
      <c r="AC7" s="8"/>
      <c r="AD7" s="90"/>
    </row>
    <row r="8" spans="1:30" ht="9.75" customHeight="1" x14ac:dyDescent="0.2">
      <c r="A8" s="51"/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15"/>
      <c r="T8" s="15"/>
      <c r="U8" s="1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0" ht="15" customHeight="1" x14ac:dyDescent="0.2">
      <c r="A9" s="51"/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15"/>
      <c r="T9" s="15"/>
      <c r="U9" s="1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0" ht="5.0999999999999996" customHeight="1" x14ac:dyDescent="0.2">
      <c r="A10" s="51"/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91"/>
    </row>
    <row r="11" spans="1:30" ht="12.75" customHeight="1" x14ac:dyDescent="0.2">
      <c r="A11" s="51"/>
      <c r="B11" s="563" t="s">
        <v>217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5"/>
      <c r="P11" s="650" t="s">
        <v>105</v>
      </c>
      <c r="Q11" s="651"/>
      <c r="R11" s="651"/>
      <c r="S11" s="651"/>
      <c r="T11" s="652"/>
      <c r="U11" s="808" t="s">
        <v>231</v>
      </c>
      <c r="V11" s="809"/>
      <c r="W11" s="809"/>
      <c r="X11" s="810"/>
      <c r="Y11" s="572" t="s">
        <v>84</v>
      </c>
      <c r="Z11" s="573"/>
      <c r="AA11" s="574"/>
      <c r="AB11" s="639" t="s">
        <v>15</v>
      </c>
      <c r="AC11" s="640"/>
      <c r="AD11" s="641"/>
    </row>
    <row r="12" spans="1:30" ht="12.75" customHeight="1" x14ac:dyDescent="0.2">
      <c r="A12" s="51"/>
      <c r="B12" s="566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8"/>
      <c r="P12" s="653"/>
      <c r="Q12" s="654"/>
      <c r="R12" s="654"/>
      <c r="S12" s="654"/>
      <c r="T12" s="655"/>
      <c r="U12" s="811" t="s">
        <v>8</v>
      </c>
      <c r="V12" s="812"/>
      <c r="W12" s="647" t="s">
        <v>230</v>
      </c>
      <c r="X12" s="648"/>
      <c r="Y12" s="575"/>
      <c r="Z12" s="576"/>
      <c r="AA12" s="577"/>
      <c r="AB12" s="642"/>
      <c r="AC12" s="643"/>
      <c r="AD12" s="644"/>
    </row>
    <row r="13" spans="1:30" ht="9.75" customHeight="1" x14ac:dyDescent="0.2">
      <c r="A13" s="51"/>
      <c r="B13" s="512">
        <v>1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4"/>
      <c r="P13" s="813"/>
      <c r="Q13" s="605"/>
      <c r="R13" s="605"/>
      <c r="S13" s="605"/>
      <c r="T13" s="606"/>
      <c r="U13" s="789"/>
      <c r="V13" s="790"/>
      <c r="W13" s="609"/>
      <c r="X13" s="611"/>
      <c r="Y13" s="787"/>
      <c r="Z13" s="788"/>
      <c r="AA13" s="804"/>
      <c r="AB13" s="452"/>
      <c r="AC13" s="453"/>
      <c r="AD13" s="454"/>
    </row>
    <row r="14" spans="1:30" ht="15.6" customHeight="1" x14ac:dyDescent="0.2">
      <c r="A14" s="51"/>
      <c r="B14" s="506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8"/>
      <c r="P14" s="506"/>
      <c r="Q14" s="507"/>
      <c r="R14" s="507"/>
      <c r="S14" s="507"/>
      <c r="T14" s="508"/>
      <c r="U14" s="802"/>
      <c r="V14" s="803"/>
      <c r="W14" s="434"/>
      <c r="X14" s="436"/>
      <c r="Y14" s="805"/>
      <c r="Z14" s="806"/>
      <c r="AA14" s="807"/>
      <c r="AB14" s="509">
        <f>(Y14*'Satser m.v.'!D$77)</f>
        <v>0</v>
      </c>
      <c r="AC14" s="510"/>
      <c r="AD14" s="511"/>
    </row>
    <row r="15" spans="1:30" ht="9.75" customHeight="1" x14ac:dyDescent="0.2">
      <c r="A15" s="51"/>
      <c r="B15" s="512">
        <f>B13+1</f>
        <v>2</v>
      </c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4"/>
      <c r="P15" s="813"/>
      <c r="Q15" s="605"/>
      <c r="R15" s="605"/>
      <c r="S15" s="605"/>
      <c r="T15" s="606"/>
      <c r="U15" s="789"/>
      <c r="V15" s="790"/>
      <c r="W15" s="609"/>
      <c r="X15" s="611"/>
      <c r="Y15" s="787"/>
      <c r="Z15" s="788"/>
      <c r="AA15" s="804"/>
      <c r="AB15" s="452"/>
      <c r="AC15" s="453"/>
      <c r="AD15" s="454"/>
    </row>
    <row r="16" spans="1:30" ht="15.6" customHeight="1" x14ac:dyDescent="0.2">
      <c r="A16" s="51"/>
      <c r="B16" s="506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8"/>
      <c r="P16" s="506"/>
      <c r="Q16" s="507"/>
      <c r="R16" s="507"/>
      <c r="S16" s="507"/>
      <c r="T16" s="508"/>
      <c r="U16" s="802"/>
      <c r="V16" s="803"/>
      <c r="W16" s="434"/>
      <c r="X16" s="436"/>
      <c r="Y16" s="805"/>
      <c r="Z16" s="806"/>
      <c r="AA16" s="807"/>
      <c r="AB16" s="509">
        <f>(Y16*'Satser m.v.'!D$77)</f>
        <v>0</v>
      </c>
      <c r="AC16" s="510"/>
      <c r="AD16" s="511"/>
    </row>
    <row r="17" spans="1:30" ht="9.75" customHeight="1" x14ac:dyDescent="0.2">
      <c r="A17" s="51"/>
      <c r="B17" s="512">
        <f>B15+1</f>
        <v>3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4"/>
      <c r="P17" s="813"/>
      <c r="Q17" s="605"/>
      <c r="R17" s="605"/>
      <c r="S17" s="605"/>
      <c r="T17" s="606"/>
      <c r="U17" s="789"/>
      <c r="V17" s="790"/>
      <c r="W17" s="609"/>
      <c r="X17" s="611"/>
      <c r="Y17" s="787"/>
      <c r="Z17" s="788"/>
      <c r="AA17" s="804"/>
      <c r="AB17" s="452"/>
      <c r="AC17" s="453"/>
      <c r="AD17" s="454"/>
    </row>
    <row r="18" spans="1:30" ht="15.6" customHeight="1" x14ac:dyDescent="0.2">
      <c r="A18" s="51"/>
      <c r="B18" s="506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8"/>
      <c r="P18" s="506"/>
      <c r="Q18" s="507"/>
      <c r="R18" s="507"/>
      <c r="S18" s="507"/>
      <c r="T18" s="508"/>
      <c r="U18" s="802"/>
      <c r="V18" s="803"/>
      <c r="W18" s="434"/>
      <c r="X18" s="436"/>
      <c r="Y18" s="805"/>
      <c r="Z18" s="806"/>
      <c r="AA18" s="807"/>
      <c r="AB18" s="509">
        <f>(Y18*'Satser m.v.'!D$77)</f>
        <v>0</v>
      </c>
      <c r="AC18" s="510"/>
      <c r="AD18" s="511"/>
    </row>
    <row r="19" spans="1:30" ht="9.75" customHeight="1" x14ac:dyDescent="0.2">
      <c r="A19" s="51"/>
      <c r="B19" s="512">
        <f>B17+1</f>
        <v>4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4"/>
      <c r="P19" s="813"/>
      <c r="Q19" s="605"/>
      <c r="R19" s="605"/>
      <c r="S19" s="605"/>
      <c r="T19" s="606"/>
      <c r="U19" s="789"/>
      <c r="V19" s="790"/>
      <c r="W19" s="609"/>
      <c r="X19" s="611"/>
      <c r="Y19" s="787"/>
      <c r="Z19" s="788"/>
      <c r="AA19" s="804"/>
      <c r="AB19" s="452"/>
      <c r="AC19" s="453"/>
      <c r="AD19" s="454"/>
    </row>
    <row r="20" spans="1:30" ht="15.6" customHeight="1" x14ac:dyDescent="0.2">
      <c r="A20" s="51"/>
      <c r="B20" s="506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8"/>
      <c r="P20" s="506"/>
      <c r="Q20" s="507"/>
      <c r="R20" s="507"/>
      <c r="S20" s="507"/>
      <c r="T20" s="508"/>
      <c r="U20" s="802"/>
      <c r="V20" s="803"/>
      <c r="W20" s="434"/>
      <c r="X20" s="436"/>
      <c r="Y20" s="805"/>
      <c r="Z20" s="806"/>
      <c r="AA20" s="807"/>
      <c r="AB20" s="509">
        <f>(Y20*'Satser m.v.'!D$77)</f>
        <v>0</v>
      </c>
      <c r="AC20" s="510"/>
      <c r="AD20" s="511"/>
    </row>
    <row r="21" spans="1:30" ht="9.75" customHeight="1" x14ac:dyDescent="0.2">
      <c r="A21" s="51"/>
      <c r="B21" s="512">
        <f>B19+1</f>
        <v>5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4"/>
      <c r="P21" s="813"/>
      <c r="Q21" s="605"/>
      <c r="R21" s="605"/>
      <c r="S21" s="605"/>
      <c r="T21" s="606"/>
      <c r="U21" s="789"/>
      <c r="V21" s="790"/>
      <c r="W21" s="609"/>
      <c r="X21" s="611"/>
      <c r="Y21" s="787"/>
      <c r="Z21" s="788"/>
      <c r="AA21" s="804"/>
      <c r="AB21" s="452"/>
      <c r="AC21" s="453"/>
      <c r="AD21" s="454"/>
    </row>
    <row r="22" spans="1:30" ht="15.6" customHeight="1" x14ac:dyDescent="0.2">
      <c r="A22" s="51"/>
      <c r="B22" s="506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8"/>
      <c r="P22" s="506"/>
      <c r="Q22" s="507"/>
      <c r="R22" s="507"/>
      <c r="S22" s="507"/>
      <c r="T22" s="508"/>
      <c r="U22" s="802"/>
      <c r="V22" s="803"/>
      <c r="W22" s="434"/>
      <c r="X22" s="436"/>
      <c r="Y22" s="805"/>
      <c r="Z22" s="806"/>
      <c r="AA22" s="807"/>
      <c r="AB22" s="509">
        <f>(Y22*'Satser m.v.'!D$77)</f>
        <v>0</v>
      </c>
      <c r="AC22" s="510"/>
      <c r="AD22" s="511"/>
    </row>
    <row r="23" spans="1:30" ht="9.75" customHeight="1" x14ac:dyDescent="0.2">
      <c r="A23" s="51"/>
      <c r="B23" s="512">
        <f>B21+1</f>
        <v>6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4"/>
      <c r="P23" s="813"/>
      <c r="Q23" s="605"/>
      <c r="R23" s="605"/>
      <c r="S23" s="605"/>
      <c r="T23" s="606"/>
      <c r="U23" s="789"/>
      <c r="V23" s="790"/>
      <c r="W23" s="609"/>
      <c r="X23" s="611"/>
      <c r="Y23" s="787"/>
      <c r="Z23" s="788"/>
      <c r="AA23" s="804"/>
      <c r="AB23" s="452"/>
      <c r="AC23" s="453"/>
      <c r="AD23" s="454"/>
    </row>
    <row r="24" spans="1:30" ht="15.6" customHeight="1" x14ac:dyDescent="0.2">
      <c r="A24" s="51"/>
      <c r="B24" s="506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8"/>
      <c r="P24" s="506"/>
      <c r="Q24" s="507"/>
      <c r="R24" s="507"/>
      <c r="S24" s="507"/>
      <c r="T24" s="508"/>
      <c r="U24" s="802"/>
      <c r="V24" s="803"/>
      <c r="W24" s="434"/>
      <c r="X24" s="436"/>
      <c r="Y24" s="805"/>
      <c r="Z24" s="806"/>
      <c r="AA24" s="807"/>
      <c r="AB24" s="509">
        <f>(Y24*'Satser m.v.'!D$77)</f>
        <v>0</v>
      </c>
      <c r="AC24" s="510"/>
      <c r="AD24" s="511"/>
    </row>
    <row r="25" spans="1:30" ht="9.75" customHeight="1" x14ac:dyDescent="0.2">
      <c r="A25" s="51"/>
      <c r="B25" s="512">
        <f>B23+1</f>
        <v>7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4"/>
      <c r="P25" s="813"/>
      <c r="Q25" s="605"/>
      <c r="R25" s="605"/>
      <c r="S25" s="605"/>
      <c r="T25" s="606"/>
      <c r="U25" s="789"/>
      <c r="V25" s="790"/>
      <c r="W25" s="609"/>
      <c r="X25" s="611"/>
      <c r="Y25" s="787"/>
      <c r="Z25" s="788"/>
      <c r="AA25" s="804"/>
      <c r="AB25" s="452"/>
      <c r="AC25" s="453"/>
      <c r="AD25" s="454"/>
    </row>
    <row r="26" spans="1:30" ht="15.6" customHeight="1" x14ac:dyDescent="0.2">
      <c r="A26" s="51"/>
      <c r="B26" s="506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8"/>
      <c r="P26" s="506"/>
      <c r="Q26" s="507"/>
      <c r="R26" s="507"/>
      <c r="S26" s="507"/>
      <c r="T26" s="508"/>
      <c r="U26" s="802"/>
      <c r="V26" s="803"/>
      <c r="W26" s="434"/>
      <c r="X26" s="436"/>
      <c r="Y26" s="805"/>
      <c r="Z26" s="806"/>
      <c r="AA26" s="807"/>
      <c r="AB26" s="509">
        <f>(Y26*'Satser m.v.'!D$77)</f>
        <v>0</v>
      </c>
      <c r="AC26" s="510"/>
      <c r="AD26" s="511"/>
    </row>
    <row r="27" spans="1:30" ht="9.75" customHeight="1" x14ac:dyDescent="0.2">
      <c r="A27" s="51"/>
      <c r="B27" s="512">
        <f>B25+1</f>
        <v>8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4"/>
      <c r="P27" s="813"/>
      <c r="Q27" s="605"/>
      <c r="R27" s="605"/>
      <c r="S27" s="605"/>
      <c r="T27" s="606"/>
      <c r="U27" s="789"/>
      <c r="V27" s="790"/>
      <c r="W27" s="609"/>
      <c r="X27" s="611"/>
      <c r="Y27" s="787"/>
      <c r="Z27" s="788"/>
      <c r="AA27" s="804"/>
      <c r="AB27" s="452"/>
      <c r="AC27" s="453"/>
      <c r="AD27" s="454"/>
    </row>
    <row r="28" spans="1:30" ht="15.6" customHeight="1" x14ac:dyDescent="0.2">
      <c r="A28" s="51"/>
      <c r="B28" s="506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8"/>
      <c r="P28" s="506"/>
      <c r="Q28" s="507"/>
      <c r="R28" s="507"/>
      <c r="S28" s="507"/>
      <c r="T28" s="508"/>
      <c r="U28" s="802"/>
      <c r="V28" s="803"/>
      <c r="W28" s="434"/>
      <c r="X28" s="436"/>
      <c r="Y28" s="805"/>
      <c r="Z28" s="806"/>
      <c r="AA28" s="807"/>
      <c r="AB28" s="509">
        <f>(Y28*'Satser m.v.'!D$77)</f>
        <v>0</v>
      </c>
      <c r="AC28" s="510"/>
      <c r="AD28" s="511"/>
    </row>
    <row r="29" spans="1:30" ht="9.75" customHeight="1" x14ac:dyDescent="0.2">
      <c r="A29" s="51"/>
      <c r="B29" s="512">
        <f>B27+1</f>
        <v>9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4"/>
      <c r="P29" s="813"/>
      <c r="Q29" s="605"/>
      <c r="R29" s="605"/>
      <c r="S29" s="605"/>
      <c r="T29" s="606"/>
      <c r="U29" s="789"/>
      <c r="V29" s="790"/>
      <c r="W29" s="609"/>
      <c r="X29" s="611"/>
      <c r="Y29" s="787"/>
      <c r="Z29" s="788"/>
      <c r="AA29" s="804"/>
      <c r="AB29" s="452"/>
      <c r="AC29" s="453"/>
      <c r="AD29" s="454"/>
    </row>
    <row r="30" spans="1:30" ht="15.6" customHeight="1" x14ac:dyDescent="0.2">
      <c r="A30" s="51"/>
      <c r="B30" s="506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8"/>
      <c r="P30" s="506"/>
      <c r="Q30" s="507"/>
      <c r="R30" s="507"/>
      <c r="S30" s="507"/>
      <c r="T30" s="508"/>
      <c r="U30" s="802"/>
      <c r="V30" s="803"/>
      <c r="W30" s="434"/>
      <c r="X30" s="436"/>
      <c r="Y30" s="805"/>
      <c r="Z30" s="806"/>
      <c r="AA30" s="807"/>
      <c r="AB30" s="509">
        <f>(Y30*'Satser m.v.'!D$77)</f>
        <v>0</v>
      </c>
      <c r="AC30" s="510"/>
      <c r="AD30" s="511"/>
    </row>
    <row r="31" spans="1:30" ht="9.75" customHeight="1" x14ac:dyDescent="0.2">
      <c r="A31" s="51"/>
      <c r="B31" s="512">
        <f>B29+1</f>
        <v>10</v>
      </c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4"/>
      <c r="P31" s="813"/>
      <c r="Q31" s="605"/>
      <c r="R31" s="605"/>
      <c r="S31" s="605"/>
      <c r="T31" s="606"/>
      <c r="U31" s="789"/>
      <c r="V31" s="790"/>
      <c r="W31" s="609"/>
      <c r="X31" s="611"/>
      <c r="Y31" s="787"/>
      <c r="Z31" s="788"/>
      <c r="AA31" s="804"/>
      <c r="AB31" s="452"/>
      <c r="AC31" s="453"/>
      <c r="AD31" s="454"/>
    </row>
    <row r="32" spans="1:30" ht="15.6" customHeight="1" x14ac:dyDescent="0.2">
      <c r="A32" s="51"/>
      <c r="B32" s="506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8"/>
      <c r="P32" s="506"/>
      <c r="Q32" s="507"/>
      <c r="R32" s="507"/>
      <c r="S32" s="507"/>
      <c r="T32" s="508"/>
      <c r="U32" s="802"/>
      <c r="V32" s="803"/>
      <c r="W32" s="434"/>
      <c r="X32" s="436"/>
      <c r="Y32" s="805"/>
      <c r="Z32" s="806"/>
      <c r="AA32" s="807"/>
      <c r="AB32" s="509">
        <f>(Y32*'Satser m.v.'!D$77)</f>
        <v>0</v>
      </c>
      <c r="AC32" s="510"/>
      <c r="AD32" s="511"/>
    </row>
    <row r="33" spans="1:30" ht="9.75" customHeight="1" x14ac:dyDescent="0.2">
      <c r="A33" s="51"/>
      <c r="B33" s="512">
        <f>B31+1</f>
        <v>11</v>
      </c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4"/>
      <c r="P33" s="813"/>
      <c r="Q33" s="605"/>
      <c r="R33" s="605"/>
      <c r="S33" s="605"/>
      <c r="T33" s="606"/>
      <c r="U33" s="789"/>
      <c r="V33" s="790"/>
      <c r="W33" s="609"/>
      <c r="X33" s="611"/>
      <c r="Y33" s="787"/>
      <c r="Z33" s="788"/>
      <c r="AA33" s="804"/>
      <c r="AB33" s="452"/>
      <c r="AC33" s="453"/>
      <c r="AD33" s="454"/>
    </row>
    <row r="34" spans="1:30" ht="15.6" customHeight="1" x14ac:dyDescent="0.2">
      <c r="A34" s="51"/>
      <c r="B34" s="506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8"/>
      <c r="P34" s="506"/>
      <c r="Q34" s="507"/>
      <c r="R34" s="507"/>
      <c r="S34" s="507"/>
      <c r="T34" s="508"/>
      <c r="U34" s="802"/>
      <c r="V34" s="803"/>
      <c r="W34" s="434"/>
      <c r="X34" s="436"/>
      <c r="Y34" s="805"/>
      <c r="Z34" s="806"/>
      <c r="AA34" s="807"/>
      <c r="AB34" s="509">
        <f>(Y34*'Satser m.v.'!D$77)</f>
        <v>0</v>
      </c>
      <c r="AC34" s="510"/>
      <c r="AD34" s="511"/>
    </row>
    <row r="35" spans="1:30" ht="9.75" customHeight="1" x14ac:dyDescent="0.2">
      <c r="A35" s="51"/>
      <c r="B35" s="512">
        <f>B33+1</f>
        <v>12</v>
      </c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4"/>
      <c r="P35" s="813"/>
      <c r="Q35" s="605"/>
      <c r="R35" s="605"/>
      <c r="S35" s="605"/>
      <c r="T35" s="606"/>
      <c r="U35" s="789"/>
      <c r="V35" s="790"/>
      <c r="W35" s="609"/>
      <c r="X35" s="611"/>
      <c r="Y35" s="787"/>
      <c r="Z35" s="788"/>
      <c r="AA35" s="804"/>
      <c r="AB35" s="452"/>
      <c r="AC35" s="453"/>
      <c r="AD35" s="454"/>
    </row>
    <row r="36" spans="1:30" ht="15.6" customHeight="1" x14ac:dyDescent="0.2">
      <c r="A36" s="51"/>
      <c r="B36" s="506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8"/>
      <c r="P36" s="506"/>
      <c r="Q36" s="507"/>
      <c r="R36" s="507"/>
      <c r="S36" s="507"/>
      <c r="T36" s="508"/>
      <c r="U36" s="802"/>
      <c r="V36" s="803"/>
      <c r="W36" s="434"/>
      <c r="X36" s="436"/>
      <c r="Y36" s="805"/>
      <c r="Z36" s="806"/>
      <c r="AA36" s="807"/>
      <c r="AB36" s="509">
        <f>(Y36*'Satser m.v.'!D$77)</f>
        <v>0</v>
      </c>
      <c r="AC36" s="510"/>
      <c r="AD36" s="511"/>
    </row>
    <row r="37" spans="1:30" ht="9.75" customHeight="1" x14ac:dyDescent="0.2">
      <c r="A37" s="51"/>
      <c r="B37" s="512">
        <f>B35+1</f>
        <v>13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4"/>
      <c r="P37" s="813"/>
      <c r="Q37" s="605"/>
      <c r="R37" s="605"/>
      <c r="S37" s="605"/>
      <c r="T37" s="606"/>
      <c r="U37" s="789"/>
      <c r="V37" s="790"/>
      <c r="W37" s="609"/>
      <c r="X37" s="611"/>
      <c r="Y37" s="787"/>
      <c r="Z37" s="788"/>
      <c r="AA37" s="804"/>
      <c r="AB37" s="452"/>
      <c r="AC37" s="453"/>
      <c r="AD37" s="454"/>
    </row>
    <row r="38" spans="1:30" ht="15.6" customHeight="1" x14ac:dyDescent="0.2">
      <c r="A38" s="51"/>
      <c r="B38" s="506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8"/>
      <c r="P38" s="506"/>
      <c r="Q38" s="507"/>
      <c r="R38" s="507"/>
      <c r="S38" s="507"/>
      <c r="T38" s="508"/>
      <c r="U38" s="802"/>
      <c r="V38" s="803"/>
      <c r="W38" s="434"/>
      <c r="X38" s="436"/>
      <c r="Y38" s="805"/>
      <c r="Z38" s="806"/>
      <c r="AA38" s="807"/>
      <c r="AB38" s="509">
        <f>(Y38*'Satser m.v.'!D$77)</f>
        <v>0</v>
      </c>
      <c r="AC38" s="510"/>
      <c r="AD38" s="511"/>
    </row>
    <row r="39" spans="1:30" ht="9.75" customHeight="1" x14ac:dyDescent="0.2">
      <c r="A39" s="51"/>
      <c r="B39" s="512">
        <f>B37+1</f>
        <v>14</v>
      </c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4"/>
      <c r="P39" s="813"/>
      <c r="Q39" s="605"/>
      <c r="R39" s="605"/>
      <c r="S39" s="605"/>
      <c r="T39" s="606"/>
      <c r="U39" s="789"/>
      <c r="V39" s="790"/>
      <c r="W39" s="609"/>
      <c r="X39" s="611"/>
      <c r="Y39" s="787"/>
      <c r="Z39" s="788"/>
      <c r="AA39" s="804"/>
      <c r="AB39" s="452"/>
      <c r="AC39" s="453"/>
      <c r="AD39" s="454"/>
    </row>
    <row r="40" spans="1:30" ht="15.6" customHeight="1" x14ac:dyDescent="0.2">
      <c r="A40" s="51"/>
      <c r="B40" s="506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8"/>
      <c r="P40" s="506"/>
      <c r="Q40" s="507"/>
      <c r="R40" s="507"/>
      <c r="S40" s="507"/>
      <c r="T40" s="508"/>
      <c r="U40" s="802"/>
      <c r="V40" s="803"/>
      <c r="W40" s="434"/>
      <c r="X40" s="436"/>
      <c r="Y40" s="805"/>
      <c r="Z40" s="806"/>
      <c r="AA40" s="807"/>
      <c r="AB40" s="509">
        <f>(Y40*'Satser m.v.'!D$77)</f>
        <v>0</v>
      </c>
      <c r="AC40" s="510"/>
      <c r="AD40" s="511"/>
    </row>
    <row r="41" spans="1:30" ht="9.75" customHeight="1" x14ac:dyDescent="0.2">
      <c r="A41" s="51"/>
      <c r="B41" s="512">
        <f>B39+1</f>
        <v>15</v>
      </c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4"/>
      <c r="P41" s="813"/>
      <c r="Q41" s="605"/>
      <c r="R41" s="605"/>
      <c r="S41" s="605"/>
      <c r="T41" s="606"/>
      <c r="U41" s="789"/>
      <c r="V41" s="790"/>
      <c r="W41" s="609"/>
      <c r="X41" s="611"/>
      <c r="Y41" s="787"/>
      <c r="Z41" s="788"/>
      <c r="AA41" s="804"/>
      <c r="AB41" s="452"/>
      <c r="AC41" s="453"/>
      <c r="AD41" s="454"/>
    </row>
    <row r="42" spans="1:30" ht="15.6" customHeight="1" x14ac:dyDescent="0.2">
      <c r="A42" s="51"/>
      <c r="B42" s="506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8"/>
      <c r="P42" s="506"/>
      <c r="Q42" s="507"/>
      <c r="R42" s="507"/>
      <c r="S42" s="507"/>
      <c r="T42" s="508"/>
      <c r="U42" s="802"/>
      <c r="V42" s="803"/>
      <c r="W42" s="434"/>
      <c r="X42" s="436"/>
      <c r="Y42" s="805"/>
      <c r="Z42" s="806"/>
      <c r="AA42" s="807"/>
      <c r="AB42" s="509">
        <f>(Y42*'Satser m.v.'!D$77)</f>
        <v>0</v>
      </c>
      <c r="AC42" s="510"/>
      <c r="AD42" s="511"/>
    </row>
    <row r="43" spans="1:30" ht="9.75" customHeight="1" x14ac:dyDescent="0.2">
      <c r="A43" s="51"/>
      <c r="B43" s="512">
        <f>B41+1</f>
        <v>16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4"/>
      <c r="P43" s="813"/>
      <c r="Q43" s="605"/>
      <c r="R43" s="605"/>
      <c r="S43" s="605"/>
      <c r="T43" s="606"/>
      <c r="U43" s="789"/>
      <c r="V43" s="790"/>
      <c r="W43" s="609"/>
      <c r="X43" s="611"/>
      <c r="Y43" s="787"/>
      <c r="Z43" s="788"/>
      <c r="AA43" s="804"/>
      <c r="AB43" s="452"/>
      <c r="AC43" s="453"/>
      <c r="AD43" s="454"/>
    </row>
    <row r="44" spans="1:30" ht="15.6" customHeight="1" x14ac:dyDescent="0.2">
      <c r="A44" s="51"/>
      <c r="B44" s="506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8"/>
      <c r="P44" s="506"/>
      <c r="Q44" s="507"/>
      <c r="R44" s="507"/>
      <c r="S44" s="507"/>
      <c r="T44" s="508"/>
      <c r="U44" s="802"/>
      <c r="V44" s="803"/>
      <c r="W44" s="434"/>
      <c r="X44" s="436"/>
      <c r="Y44" s="805"/>
      <c r="Z44" s="806"/>
      <c r="AA44" s="807"/>
      <c r="AB44" s="509">
        <f>(Y44*'Satser m.v.'!D$77)</f>
        <v>0</v>
      </c>
      <c r="AC44" s="510"/>
      <c r="AD44" s="511"/>
    </row>
    <row r="45" spans="1:30" ht="9.75" customHeight="1" x14ac:dyDescent="0.2">
      <c r="A45" s="51"/>
      <c r="B45" s="512">
        <f>B43+1</f>
        <v>17</v>
      </c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4"/>
      <c r="P45" s="813"/>
      <c r="Q45" s="605"/>
      <c r="R45" s="605"/>
      <c r="S45" s="605"/>
      <c r="T45" s="606"/>
      <c r="U45" s="789"/>
      <c r="V45" s="790"/>
      <c r="W45" s="609"/>
      <c r="X45" s="611"/>
      <c r="Y45" s="787"/>
      <c r="Z45" s="788"/>
      <c r="AA45" s="804"/>
      <c r="AB45" s="452"/>
      <c r="AC45" s="453"/>
      <c r="AD45" s="454"/>
    </row>
    <row r="46" spans="1:30" ht="15.6" customHeight="1" x14ac:dyDescent="0.2">
      <c r="A46" s="51"/>
      <c r="B46" s="506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8"/>
      <c r="P46" s="506"/>
      <c r="Q46" s="507"/>
      <c r="R46" s="507"/>
      <c r="S46" s="507"/>
      <c r="T46" s="508"/>
      <c r="U46" s="802"/>
      <c r="V46" s="803"/>
      <c r="W46" s="434"/>
      <c r="X46" s="436"/>
      <c r="Y46" s="805"/>
      <c r="Z46" s="806"/>
      <c r="AA46" s="807"/>
      <c r="AB46" s="509">
        <f>(Y46*'Satser m.v.'!D$77)</f>
        <v>0</v>
      </c>
      <c r="AC46" s="510"/>
      <c r="AD46" s="511"/>
    </row>
    <row r="47" spans="1:30" ht="9.75" customHeight="1" x14ac:dyDescent="0.2">
      <c r="A47" s="51"/>
      <c r="B47" s="512">
        <f>B45+1</f>
        <v>18</v>
      </c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4"/>
      <c r="P47" s="813"/>
      <c r="Q47" s="605"/>
      <c r="R47" s="605"/>
      <c r="S47" s="605"/>
      <c r="T47" s="606"/>
      <c r="U47" s="789"/>
      <c r="V47" s="790"/>
      <c r="W47" s="609"/>
      <c r="X47" s="611"/>
      <c r="Y47" s="787"/>
      <c r="Z47" s="788"/>
      <c r="AA47" s="804"/>
      <c r="AB47" s="452"/>
      <c r="AC47" s="453"/>
      <c r="AD47" s="454"/>
    </row>
    <row r="48" spans="1:30" ht="15.6" customHeight="1" x14ac:dyDescent="0.2">
      <c r="A48" s="51"/>
      <c r="B48" s="506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8"/>
      <c r="P48" s="506"/>
      <c r="Q48" s="507"/>
      <c r="R48" s="507"/>
      <c r="S48" s="507"/>
      <c r="T48" s="508"/>
      <c r="U48" s="802"/>
      <c r="V48" s="803"/>
      <c r="W48" s="434"/>
      <c r="X48" s="436"/>
      <c r="Y48" s="805"/>
      <c r="Z48" s="806"/>
      <c r="AA48" s="807"/>
      <c r="AB48" s="509">
        <f>(Y48*'Satser m.v.'!D$77)</f>
        <v>0</v>
      </c>
      <c r="AC48" s="510"/>
      <c r="AD48" s="511"/>
    </row>
    <row r="49" spans="1:30" ht="9.75" customHeight="1" x14ac:dyDescent="0.2">
      <c r="A49" s="51"/>
      <c r="B49" s="512">
        <f>B47+1</f>
        <v>19</v>
      </c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4"/>
      <c r="P49" s="813"/>
      <c r="Q49" s="605"/>
      <c r="R49" s="605"/>
      <c r="S49" s="605"/>
      <c r="T49" s="606"/>
      <c r="U49" s="789"/>
      <c r="V49" s="790"/>
      <c r="W49" s="609"/>
      <c r="X49" s="611"/>
      <c r="Y49" s="787"/>
      <c r="Z49" s="788"/>
      <c r="AA49" s="804"/>
      <c r="AB49" s="452"/>
      <c r="AC49" s="453"/>
      <c r="AD49" s="454"/>
    </row>
    <row r="50" spans="1:30" ht="15.6" customHeight="1" x14ac:dyDescent="0.2">
      <c r="A50" s="51"/>
      <c r="B50" s="506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8"/>
      <c r="P50" s="506"/>
      <c r="Q50" s="507"/>
      <c r="R50" s="507"/>
      <c r="S50" s="507"/>
      <c r="T50" s="508"/>
      <c r="U50" s="802"/>
      <c r="V50" s="803"/>
      <c r="W50" s="434"/>
      <c r="X50" s="436"/>
      <c r="Y50" s="805"/>
      <c r="Z50" s="806"/>
      <c r="AA50" s="807"/>
      <c r="AB50" s="509">
        <f>(Y50*'Satser m.v.'!D$77)</f>
        <v>0</v>
      </c>
      <c r="AC50" s="510"/>
      <c r="AD50" s="511"/>
    </row>
    <row r="51" spans="1:30" ht="9.75" customHeight="1" x14ac:dyDescent="0.2">
      <c r="A51" s="51"/>
      <c r="B51" s="512">
        <f>B49+1</f>
        <v>20</v>
      </c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4"/>
      <c r="P51" s="813"/>
      <c r="Q51" s="605"/>
      <c r="R51" s="605"/>
      <c r="S51" s="605"/>
      <c r="T51" s="606"/>
      <c r="U51" s="789"/>
      <c r="V51" s="790"/>
      <c r="W51" s="609"/>
      <c r="X51" s="611"/>
      <c r="Y51" s="787"/>
      <c r="Z51" s="788"/>
      <c r="AA51" s="804"/>
      <c r="AB51" s="452"/>
      <c r="AC51" s="453"/>
      <c r="AD51" s="454"/>
    </row>
    <row r="52" spans="1:30" ht="15.6" customHeight="1" x14ac:dyDescent="0.2">
      <c r="A52" s="51"/>
      <c r="B52" s="506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8"/>
      <c r="P52" s="506"/>
      <c r="Q52" s="507"/>
      <c r="R52" s="507"/>
      <c r="S52" s="507"/>
      <c r="T52" s="508"/>
      <c r="U52" s="802"/>
      <c r="V52" s="803"/>
      <c r="W52" s="434"/>
      <c r="X52" s="436"/>
      <c r="Y52" s="805"/>
      <c r="Z52" s="806"/>
      <c r="AA52" s="807"/>
      <c r="AB52" s="509">
        <f>(Y52*'Satser m.v.'!D$77)</f>
        <v>0</v>
      </c>
      <c r="AC52" s="510"/>
      <c r="AD52" s="511"/>
    </row>
    <row r="53" spans="1:30" ht="15" customHeight="1" x14ac:dyDescent="0.2">
      <c r="A53" s="51"/>
      <c r="B53" s="9"/>
      <c r="C53" s="10"/>
      <c r="D53" s="10"/>
      <c r="E53" s="10"/>
      <c r="F53" s="11"/>
      <c r="G53" s="12"/>
      <c r="H53" s="12"/>
      <c r="I53" s="678"/>
      <c r="J53" s="679"/>
      <c r="K53" s="679"/>
      <c r="L53" s="680"/>
      <c r="M53" s="680"/>
      <c r="N53" s="93"/>
      <c r="O53" s="94"/>
      <c r="P53" s="94"/>
      <c r="Q53" s="94"/>
      <c r="R53" s="95"/>
      <c r="S53" s="96"/>
      <c r="T53" s="681"/>
      <c r="U53" s="681"/>
      <c r="V53" s="681"/>
      <c r="W53" s="681"/>
      <c r="X53" s="681"/>
      <c r="Y53" s="618" t="s">
        <v>223</v>
      </c>
      <c r="Z53" s="618"/>
      <c r="AA53" s="619"/>
      <c r="AB53" s="710">
        <f>SUM(AB13:AB52)</f>
        <v>0</v>
      </c>
      <c r="AC53" s="710"/>
      <c r="AD53" s="711"/>
    </row>
    <row r="54" spans="1:30" ht="15" customHeight="1" x14ac:dyDescent="0.2">
      <c r="A54" s="51"/>
      <c r="B54" s="9"/>
      <c r="C54" s="10"/>
      <c r="D54" s="10"/>
      <c r="E54" s="10"/>
      <c r="F54" s="11"/>
      <c r="G54" s="12"/>
      <c r="H54" s="12"/>
      <c r="I54" s="11"/>
      <c r="J54" s="12"/>
      <c r="K54" s="12"/>
      <c r="L54" s="11"/>
      <c r="M54" s="12"/>
      <c r="N54" s="97"/>
      <c r="O54" s="98"/>
      <c r="P54" s="98"/>
      <c r="Q54" s="98"/>
      <c r="R54" s="9"/>
      <c r="S54" s="99"/>
      <c r="T54" s="99"/>
      <c r="U54" s="99"/>
      <c r="V54" s="41"/>
      <c r="W54" s="99"/>
      <c r="X54" s="99"/>
      <c r="Y54" s="708"/>
      <c r="Z54" s="708"/>
      <c r="AA54" s="709"/>
      <c r="AB54" s="712"/>
      <c r="AC54" s="712"/>
      <c r="AD54" s="713"/>
    </row>
    <row r="55" spans="1:30" ht="9.75" customHeight="1" x14ac:dyDescent="0.2">
      <c r="A55" s="51"/>
      <c r="B55" s="9"/>
      <c r="C55" s="10"/>
      <c r="D55" s="10"/>
      <c r="E55" s="10"/>
      <c r="F55" s="11"/>
      <c r="G55" s="12"/>
      <c r="H55" s="12"/>
      <c r="I55" s="11"/>
      <c r="J55" s="12"/>
      <c r="K55" s="12"/>
      <c r="L55" s="11"/>
      <c r="M55" s="12"/>
      <c r="N55" s="12"/>
      <c r="O55" s="11"/>
      <c r="P55" s="12"/>
      <c r="Q55" s="12"/>
      <c r="R55" s="11"/>
      <c r="S55" s="12"/>
      <c r="T55" s="12"/>
      <c r="U55" s="11"/>
      <c r="V55" s="12"/>
      <c r="W55" s="12"/>
      <c r="X55" s="11"/>
      <c r="Y55" s="12"/>
      <c r="Z55" s="12"/>
      <c r="AA55" s="9"/>
      <c r="AB55" s="10"/>
      <c r="AC55" s="10"/>
      <c r="AD55" s="92"/>
    </row>
    <row r="56" spans="1:30" ht="9.75" customHeight="1" x14ac:dyDescent="0.2">
      <c r="A56" s="51"/>
      <c r="B56" s="660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9"/>
    </row>
    <row r="57" spans="1:30" ht="12" customHeight="1" x14ac:dyDescent="0.2">
      <c r="A57" s="51"/>
      <c r="B57" s="661" t="s">
        <v>75</v>
      </c>
      <c r="C57" s="662"/>
      <c r="D57" s="662"/>
      <c r="E57" s="662"/>
      <c r="F57" s="667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9"/>
    </row>
    <row r="58" spans="1:30" ht="12" customHeight="1" x14ac:dyDescent="0.2">
      <c r="A58" s="51"/>
      <c r="B58" s="663"/>
      <c r="C58" s="664"/>
      <c r="D58" s="664"/>
      <c r="E58" s="664"/>
      <c r="F58" s="670"/>
      <c r="G58" s="671"/>
      <c r="H58" s="671"/>
      <c r="I58" s="671"/>
      <c r="J58" s="671"/>
      <c r="K58" s="671"/>
      <c r="L58" s="671"/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1"/>
      <c r="X58" s="671"/>
      <c r="Y58" s="671"/>
      <c r="Z58" s="671"/>
      <c r="AA58" s="671"/>
      <c r="AB58" s="671"/>
      <c r="AC58" s="671"/>
      <c r="AD58" s="672"/>
    </row>
    <row r="59" spans="1:30" ht="9.75" customHeight="1" x14ac:dyDescent="0.2">
      <c r="A59" s="51"/>
      <c r="B59" s="663"/>
      <c r="C59" s="664"/>
      <c r="D59" s="664"/>
      <c r="E59" s="664"/>
      <c r="F59" s="670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1"/>
      <c r="Z59" s="671"/>
      <c r="AA59" s="671"/>
      <c r="AB59" s="671"/>
      <c r="AC59" s="671"/>
      <c r="AD59" s="672"/>
    </row>
    <row r="60" spans="1:30" ht="12.75" customHeight="1" x14ac:dyDescent="0.2">
      <c r="A60" s="51"/>
      <c r="B60" s="663"/>
      <c r="C60" s="664"/>
      <c r="D60" s="664"/>
      <c r="E60" s="664"/>
      <c r="F60" s="670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671"/>
      <c r="AA60" s="671"/>
      <c r="AB60" s="671"/>
      <c r="AC60" s="671"/>
      <c r="AD60" s="672"/>
    </row>
    <row r="61" spans="1:30" ht="12.75" customHeight="1" x14ac:dyDescent="0.2">
      <c r="A61" s="51"/>
      <c r="B61" s="663"/>
      <c r="C61" s="664"/>
      <c r="D61" s="664"/>
      <c r="E61" s="664"/>
      <c r="F61" s="670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2"/>
    </row>
    <row r="62" spans="1:30" ht="12.75" customHeight="1" x14ac:dyDescent="0.2">
      <c r="A62" s="51"/>
      <c r="B62" s="663"/>
      <c r="C62" s="664"/>
      <c r="D62" s="664"/>
      <c r="E62" s="664"/>
      <c r="F62" s="670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671"/>
      <c r="AA62" s="671"/>
      <c r="AB62" s="671"/>
      <c r="AC62" s="671"/>
      <c r="AD62" s="672"/>
    </row>
    <row r="63" spans="1:30" ht="12.75" customHeight="1" x14ac:dyDescent="0.2">
      <c r="A63" s="51"/>
      <c r="B63" s="665"/>
      <c r="C63" s="666"/>
      <c r="D63" s="666"/>
      <c r="E63" s="666"/>
      <c r="F63" s="673"/>
      <c r="G63" s="674"/>
      <c r="H63" s="674"/>
      <c r="I63" s="674"/>
      <c r="J63" s="674"/>
      <c r="K63" s="674"/>
      <c r="L63" s="674"/>
      <c r="M63" s="674"/>
      <c r="N63" s="674"/>
      <c r="O63" s="674"/>
      <c r="P63" s="674"/>
      <c r="Q63" s="674"/>
      <c r="R63" s="674"/>
      <c r="S63" s="674"/>
      <c r="T63" s="674"/>
      <c r="U63" s="674"/>
      <c r="V63" s="674"/>
      <c r="W63" s="674"/>
      <c r="X63" s="674"/>
      <c r="Y63" s="674"/>
      <c r="Z63" s="674"/>
      <c r="AA63" s="674"/>
      <c r="AB63" s="674"/>
      <c r="AC63" s="674"/>
      <c r="AD63" s="675"/>
    </row>
    <row r="64" spans="1:30" ht="9.75" customHeight="1" x14ac:dyDescent="0.2">
      <c r="A64" s="5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12"/>
    </row>
    <row r="65" spans="1:72" ht="15.6" customHeight="1" x14ac:dyDescent="0.2">
      <c r="A65" s="5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4"/>
    </row>
    <row r="66" spans="1:72" ht="9.75" customHeight="1" x14ac:dyDescent="0.2">
      <c r="A66" s="560" t="str">
        <f>"GP1440 Versjon: " &amp; 'GP-1440'!$AE$2</f>
        <v>GP1440 Versjon: 2.0</v>
      </c>
      <c r="B66" s="561"/>
      <c r="C66" s="561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  <c r="AA66" s="561"/>
      <c r="AB66" s="561"/>
      <c r="AC66" s="561"/>
      <c r="AD66" s="562"/>
      <c r="AF66" s="70"/>
      <c r="AG66" s="70"/>
      <c r="AH66" s="70"/>
      <c r="AI66" s="70"/>
      <c r="AJ66" s="70"/>
      <c r="AK66" s="70"/>
      <c r="AL66" s="70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</row>
  </sheetData>
  <sheetProtection selectLockedCells="1"/>
  <mergeCells count="272">
    <mergeCell ref="B46:O46"/>
    <mergeCell ref="B47:O47"/>
    <mergeCell ref="B48:O48"/>
    <mergeCell ref="B49:O49"/>
    <mergeCell ref="A66:AD66"/>
    <mergeCell ref="U47:V47"/>
    <mergeCell ref="W47:X47"/>
    <mergeCell ref="Y47:AA47"/>
    <mergeCell ref="U49:V49"/>
    <mergeCell ref="W49:X49"/>
    <mergeCell ref="Y49:AA49"/>
    <mergeCell ref="B50:O50"/>
    <mergeCell ref="B51:O51"/>
    <mergeCell ref="B52:O52"/>
    <mergeCell ref="P48:T48"/>
    <mergeCell ref="P49:T49"/>
    <mergeCell ref="P50:T50"/>
    <mergeCell ref="P51:T51"/>
    <mergeCell ref="P52:T52"/>
    <mergeCell ref="P47:T47"/>
    <mergeCell ref="AB51:AD51"/>
    <mergeCell ref="U52:V52"/>
    <mergeCell ref="W52:X52"/>
    <mergeCell ref="Y52:AA52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36:O36"/>
    <mergeCell ref="B22:O22"/>
    <mergeCell ref="B23:O23"/>
    <mergeCell ref="B24:O24"/>
    <mergeCell ref="B25:O25"/>
    <mergeCell ref="B26:O26"/>
    <mergeCell ref="B27:O27"/>
    <mergeCell ref="B28:O28"/>
    <mergeCell ref="B29:O29"/>
    <mergeCell ref="B30:O30"/>
    <mergeCell ref="B31:O31"/>
    <mergeCell ref="P33:T33"/>
    <mergeCell ref="B18:O18"/>
    <mergeCell ref="B19:O19"/>
    <mergeCell ref="B20:O20"/>
    <mergeCell ref="B21:O21"/>
    <mergeCell ref="B32:O32"/>
    <mergeCell ref="B33:O33"/>
    <mergeCell ref="B34:O34"/>
    <mergeCell ref="B35:O35"/>
    <mergeCell ref="F59:AD59"/>
    <mergeCell ref="F63:AD63"/>
    <mergeCell ref="B56:AD56"/>
    <mergeCell ref="B57:E63"/>
    <mergeCell ref="P14:T14"/>
    <mergeCell ref="P15:T15"/>
    <mergeCell ref="P16:T16"/>
    <mergeCell ref="P17:T17"/>
    <mergeCell ref="P18:T18"/>
    <mergeCell ref="AB53:AD54"/>
    <mergeCell ref="F60:AD60"/>
    <mergeCell ref="P20:T20"/>
    <mergeCell ref="P21:T21"/>
    <mergeCell ref="P22:T22"/>
    <mergeCell ref="P23:T23"/>
    <mergeCell ref="P24:T24"/>
    <mergeCell ref="P25:T25"/>
    <mergeCell ref="P26:T26"/>
    <mergeCell ref="P27:T27"/>
    <mergeCell ref="P28:T28"/>
    <mergeCell ref="P29:T29"/>
    <mergeCell ref="P30:T30"/>
    <mergeCell ref="P31:T31"/>
    <mergeCell ref="P32:T32"/>
    <mergeCell ref="Y51:AA51"/>
    <mergeCell ref="F61:AD61"/>
    <mergeCell ref="F62:AD62"/>
    <mergeCell ref="U11:X11"/>
    <mergeCell ref="U12:V12"/>
    <mergeCell ref="W12:X12"/>
    <mergeCell ref="B11:O12"/>
    <mergeCell ref="P11:T12"/>
    <mergeCell ref="P13:T13"/>
    <mergeCell ref="P19:T19"/>
    <mergeCell ref="F57:AD57"/>
    <mergeCell ref="P34:T34"/>
    <mergeCell ref="P35:T35"/>
    <mergeCell ref="P36:T36"/>
    <mergeCell ref="P37:T37"/>
    <mergeCell ref="P38:T38"/>
    <mergeCell ref="P39:T39"/>
    <mergeCell ref="P40:T40"/>
    <mergeCell ref="P41:T41"/>
    <mergeCell ref="P42:T42"/>
    <mergeCell ref="P43:T43"/>
    <mergeCell ref="P44:T44"/>
    <mergeCell ref="P45:T45"/>
    <mergeCell ref="P46:T46"/>
    <mergeCell ref="F58:AD58"/>
    <mergeCell ref="AB46:AD46"/>
    <mergeCell ref="AB47:AD47"/>
    <mergeCell ref="U48:V48"/>
    <mergeCell ref="W48:X48"/>
    <mergeCell ref="Y48:AA48"/>
    <mergeCell ref="AB50:AD50"/>
    <mergeCell ref="AB44:AD44"/>
    <mergeCell ref="AB45:AD45"/>
    <mergeCell ref="U46:V46"/>
    <mergeCell ref="W46:X46"/>
    <mergeCell ref="Y46:AA46"/>
    <mergeCell ref="AB52:AD52"/>
    <mergeCell ref="I53:M53"/>
    <mergeCell ref="T53:V53"/>
    <mergeCell ref="W53:X53"/>
    <mergeCell ref="Y53:AA54"/>
    <mergeCell ref="AB48:AD48"/>
    <mergeCell ref="AB49:AD49"/>
    <mergeCell ref="U50:V50"/>
    <mergeCell ref="W50:X50"/>
    <mergeCell ref="Y50:AA50"/>
    <mergeCell ref="U51:V51"/>
    <mergeCell ref="W51:X51"/>
    <mergeCell ref="AB43:AD43"/>
    <mergeCell ref="U44:V44"/>
    <mergeCell ref="W44:X44"/>
    <mergeCell ref="Y44:AA44"/>
    <mergeCell ref="U43:V43"/>
    <mergeCell ref="W43:X43"/>
    <mergeCell ref="Y43:AA43"/>
    <mergeCell ref="U45:V45"/>
    <mergeCell ref="W45:X45"/>
    <mergeCell ref="Y45:AA45"/>
    <mergeCell ref="AB40:AD40"/>
    <mergeCell ref="AB41:AD41"/>
    <mergeCell ref="U42:V42"/>
    <mergeCell ref="W42:X42"/>
    <mergeCell ref="Y42:AA42"/>
    <mergeCell ref="AB38:AD38"/>
    <mergeCell ref="AB39:AD39"/>
    <mergeCell ref="U40:V40"/>
    <mergeCell ref="W40:X40"/>
    <mergeCell ref="Y40:AA40"/>
    <mergeCell ref="U39:V39"/>
    <mergeCell ref="W39:X39"/>
    <mergeCell ref="Y39:AA39"/>
    <mergeCell ref="U41:V41"/>
    <mergeCell ref="W41:X41"/>
    <mergeCell ref="Y41:AA41"/>
    <mergeCell ref="AB42:AD42"/>
    <mergeCell ref="AB36:AD36"/>
    <mergeCell ref="AB37:AD37"/>
    <mergeCell ref="U38:V38"/>
    <mergeCell ref="W38:X38"/>
    <mergeCell ref="Y38:AA38"/>
    <mergeCell ref="AB34:AD34"/>
    <mergeCell ref="AB35:AD35"/>
    <mergeCell ref="U36:V36"/>
    <mergeCell ref="W36:X36"/>
    <mergeCell ref="Y36:AA36"/>
    <mergeCell ref="U35:V35"/>
    <mergeCell ref="W35:X35"/>
    <mergeCell ref="Y35:AA35"/>
    <mergeCell ref="U37:V37"/>
    <mergeCell ref="W37:X37"/>
    <mergeCell ref="Y37:AA37"/>
    <mergeCell ref="AB32:AD32"/>
    <mergeCell ref="AB33:AD33"/>
    <mergeCell ref="U34:V34"/>
    <mergeCell ref="W34:X34"/>
    <mergeCell ref="Y34:AA34"/>
    <mergeCell ref="AB30:AD30"/>
    <mergeCell ref="AB31:AD31"/>
    <mergeCell ref="U32:V32"/>
    <mergeCell ref="W32:X32"/>
    <mergeCell ref="Y32:AA32"/>
    <mergeCell ref="U31:V31"/>
    <mergeCell ref="W31:X31"/>
    <mergeCell ref="Y31:AA31"/>
    <mergeCell ref="U33:V33"/>
    <mergeCell ref="W33:X33"/>
    <mergeCell ref="Y33:AA33"/>
    <mergeCell ref="AB28:AD28"/>
    <mergeCell ref="AB29:AD29"/>
    <mergeCell ref="U30:V30"/>
    <mergeCell ref="W30:X30"/>
    <mergeCell ref="Y30:AA30"/>
    <mergeCell ref="AB26:AD26"/>
    <mergeCell ref="AB27:AD27"/>
    <mergeCell ref="U28:V28"/>
    <mergeCell ref="W28:X28"/>
    <mergeCell ref="Y28:AA28"/>
    <mergeCell ref="W27:X27"/>
    <mergeCell ref="Y27:AA27"/>
    <mergeCell ref="U29:V29"/>
    <mergeCell ref="W29:X29"/>
    <mergeCell ref="Y29:AA29"/>
    <mergeCell ref="Y26:AA26"/>
    <mergeCell ref="U27:V27"/>
    <mergeCell ref="AB24:AD24"/>
    <mergeCell ref="AB25:AD25"/>
    <mergeCell ref="U26:V26"/>
    <mergeCell ref="W26:X26"/>
    <mergeCell ref="Y25:AA25"/>
    <mergeCell ref="AB22:AD22"/>
    <mergeCell ref="AB23:AD23"/>
    <mergeCell ref="U24:V24"/>
    <mergeCell ref="W24:X24"/>
    <mergeCell ref="Y24:AA24"/>
    <mergeCell ref="U25:V25"/>
    <mergeCell ref="W25:X25"/>
    <mergeCell ref="U23:V23"/>
    <mergeCell ref="W23:X23"/>
    <mergeCell ref="Y23:AA23"/>
    <mergeCell ref="Y22:AA22"/>
    <mergeCell ref="AB20:AD20"/>
    <mergeCell ref="AB21:AD21"/>
    <mergeCell ref="U22:V22"/>
    <mergeCell ref="W22:X22"/>
    <mergeCell ref="AB18:AD18"/>
    <mergeCell ref="AB19:AD19"/>
    <mergeCell ref="U20:V20"/>
    <mergeCell ref="W20:X20"/>
    <mergeCell ref="Y20:AA20"/>
    <mergeCell ref="Y19:AA19"/>
    <mergeCell ref="U19:V19"/>
    <mergeCell ref="W19:X19"/>
    <mergeCell ref="U21:V21"/>
    <mergeCell ref="W21:X21"/>
    <mergeCell ref="Y21:AA21"/>
    <mergeCell ref="AB16:AD16"/>
    <mergeCell ref="AB17:AD17"/>
    <mergeCell ref="U18:V18"/>
    <mergeCell ref="W18:X18"/>
    <mergeCell ref="Y18:AA18"/>
    <mergeCell ref="B5:N5"/>
    <mergeCell ref="AB14:AD14"/>
    <mergeCell ref="AB15:AD15"/>
    <mergeCell ref="U16:V16"/>
    <mergeCell ref="W16:X16"/>
    <mergeCell ref="U13:V13"/>
    <mergeCell ref="W13:X13"/>
    <mergeCell ref="U15:V15"/>
    <mergeCell ref="W15:X15"/>
    <mergeCell ref="Y15:AA15"/>
    <mergeCell ref="U17:V17"/>
    <mergeCell ref="W17:X17"/>
    <mergeCell ref="Y17:AA17"/>
    <mergeCell ref="Y16:AA16"/>
    <mergeCell ref="B14:O14"/>
    <mergeCell ref="B13:O13"/>
    <mergeCell ref="B15:O15"/>
    <mergeCell ref="B16:O16"/>
    <mergeCell ref="B17:O17"/>
    <mergeCell ref="B1:N1"/>
    <mergeCell ref="S1:AD4"/>
    <mergeCell ref="B2:N2"/>
    <mergeCell ref="B3:N3"/>
    <mergeCell ref="B4:N4"/>
    <mergeCell ref="AB11:AD12"/>
    <mergeCell ref="AB13:AD13"/>
    <mergeCell ref="U14:V14"/>
    <mergeCell ref="W14:X14"/>
    <mergeCell ref="S5:AD5"/>
    <mergeCell ref="B7:R10"/>
    <mergeCell ref="W8:AD8"/>
    <mergeCell ref="W9:AD9"/>
    <mergeCell ref="Y11:AA12"/>
    <mergeCell ref="Y13:AA13"/>
    <mergeCell ref="Y14:AA14"/>
  </mergeCells>
  <phoneticPr fontId="2" type="noConversion"/>
  <conditionalFormatting sqref="B7:R10">
    <cfRule type="containsText" dxfId="54" priority="25" stopIfTrue="1" operator="containsText" text="dette">
      <formula>NOT(ISERROR(SEARCH("dette",B7)))</formula>
    </cfRule>
  </conditionalFormatting>
  <conditionalFormatting sqref="P13:P14">
    <cfRule type="cellIs" dxfId="53" priority="24" stopIfTrue="1" operator="equal">
      <formula>"husk regnr"</formula>
    </cfRule>
  </conditionalFormatting>
  <conditionalFormatting sqref="U13">
    <cfRule type="cellIs" dxfId="52" priority="23" stopIfTrue="1" operator="equal">
      <formula>"husk ant km"</formula>
    </cfRule>
  </conditionalFormatting>
  <conditionalFormatting sqref="W13">
    <cfRule type="cellIs" dxfId="51" priority="22" stopIfTrue="1" operator="equal">
      <formula>"obs!"</formula>
    </cfRule>
  </conditionalFormatting>
  <conditionalFormatting sqref="Y14:AA14">
    <cfRule type="cellIs" dxfId="50" priority="12" stopIfTrue="1" operator="equal">
      <formula>"egendef"</formula>
    </cfRule>
  </conditionalFormatting>
  <conditionalFormatting sqref="P15:P52">
    <cfRule type="cellIs" dxfId="49" priority="10" stopIfTrue="1" operator="equal">
      <formula>"husk regnr"</formula>
    </cfRule>
  </conditionalFormatting>
  <conditionalFormatting sqref="U15 U17 U19 U21 U23 U25 U27 U29 U31 U33 U35 U37 U39 U41 U43 U45 U47 U49 U51">
    <cfRule type="cellIs" dxfId="48" priority="3" stopIfTrue="1" operator="equal">
      <formula>"husk ant km"</formula>
    </cfRule>
  </conditionalFormatting>
  <conditionalFormatting sqref="W15 W17 W19 W21 W23 W25 W27 W29 W31 W33 W35 W37 W39 W41 W43 W45 W47 W49 W51">
    <cfRule type="cellIs" dxfId="47" priority="2" stopIfTrue="1" operator="equal">
      <formula>"obs!"</formula>
    </cfRule>
  </conditionalFormatting>
  <conditionalFormatting sqref="Y16:AA16 Y18:AA18 Y20:AA20 Y22:AA22 Y24:AA24 Y26:AA26 Y28:AA28 Y30:AA30 Y32:AA32 Y34:AA34 Y36:AA36 Y38:AA38 Y40:AA40 Y42:AA42 Y44:AA44 Y46:AA46 Y48:AA48 Y50:AA50 Y52:AA52">
    <cfRule type="cellIs" dxfId="46" priority="1" stopIfTrue="1" operator="equal">
      <formula>"egendef"</formula>
    </cfRule>
  </conditionalFormatting>
  <hyperlinks>
    <hyperlink ref="W9:AD9" location="'GP-1440'!A1" display="'GP-1440'!A1"/>
  </hyperlinks>
  <pageMargins left="0.25" right="0.25" top="0.75" bottom="0.75" header="0.3" footer="0.3"/>
  <pageSetup paperSize="9" scale="93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T64"/>
  <sheetViews>
    <sheetView showGridLines="0" showZeros="0" zoomScale="115" zoomScaleNormal="145" zoomScalePageLayoutView="14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8" width="3.28515625" style="1"/>
    <col min="9" max="9" width="2.140625" style="1" customWidth="1"/>
    <col min="10" max="31" width="3.28515625" style="1"/>
    <col min="32" max="32" width="7.85546875" style="70" bestFit="1" customWidth="1"/>
    <col min="33" max="33" width="3.28515625" style="70"/>
    <col min="34" max="34" width="7.85546875" style="70" bestFit="1" customWidth="1"/>
    <col min="35" max="38" width="3.28515625" style="70"/>
    <col min="39" max="39" width="5.7109375" style="71" customWidth="1"/>
    <col min="40" max="42" width="3.28515625" style="71"/>
    <col min="43" max="43" width="8.42578125" style="71" bestFit="1" customWidth="1"/>
    <col min="44" max="44" width="25.42578125" style="71" hidden="1" customWidth="1"/>
    <col min="45" max="70" width="0" style="71" hidden="1" customWidth="1"/>
    <col min="71" max="71" width="3.28515625" style="71"/>
    <col min="72" max="72" width="5.7109375" style="71" bestFit="1" customWidth="1"/>
    <col min="73" max="16384" width="3.28515625" style="1"/>
  </cols>
  <sheetData>
    <row r="1" spans="1:72" ht="9.75" customHeight="1" x14ac:dyDescent="0.2">
      <c r="A1" s="5"/>
      <c r="B1" s="236" t="s">
        <v>47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5"/>
      <c r="P1" s="5"/>
      <c r="Q1" s="5"/>
      <c r="R1" s="5"/>
      <c r="S1" s="462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72" ht="12.75" customHeight="1" x14ac:dyDescent="0.2">
      <c r="A2" s="5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5"/>
      <c r="P2" s="5"/>
      <c r="Q2" s="5"/>
      <c r="R2" s="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72" ht="12.75" customHeight="1" x14ac:dyDescent="0.2">
      <c r="A3" s="5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5"/>
      <c r="P3" s="5"/>
      <c r="Q3" s="5"/>
      <c r="R3" s="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72" ht="12.75" customHeight="1" x14ac:dyDescent="0.2">
      <c r="A4" s="5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5"/>
      <c r="P4" s="5"/>
      <c r="Q4" s="5"/>
      <c r="R4" s="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72" ht="12.75" customHeight="1" x14ac:dyDescent="0.2">
      <c r="A5" s="5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5"/>
      <c r="P5" s="5"/>
      <c r="Q5" s="5"/>
      <c r="R5" s="5"/>
      <c r="S5" s="814" t="s">
        <v>194</v>
      </c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6"/>
    </row>
    <row r="6" spans="1:72" ht="12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72" ht="5.0999999999999996" customHeight="1" x14ac:dyDescent="0.2">
      <c r="A7" s="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5"/>
      <c r="P7" s="5"/>
      <c r="Q7" s="5"/>
      <c r="R7" s="5"/>
      <c r="S7" s="5"/>
      <c r="T7" s="5"/>
      <c r="U7" s="5"/>
      <c r="V7" s="7"/>
      <c r="W7" s="8"/>
      <c r="X7" s="8"/>
      <c r="Y7" s="8"/>
      <c r="Z7" s="8"/>
      <c r="AA7" s="8"/>
      <c r="AB7" s="8"/>
      <c r="AC7" s="8"/>
      <c r="AD7" s="8"/>
    </row>
    <row r="8" spans="1:72" ht="9.75" customHeight="1" x14ac:dyDescent="0.2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72" ht="15" customHeight="1" x14ac:dyDescent="0.2">
      <c r="A9" s="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"/>
      <c r="P9" s="5"/>
      <c r="Q9" s="5"/>
      <c r="R9" s="5"/>
      <c r="S9" s="5"/>
      <c r="T9" s="5"/>
      <c r="U9" s="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72" ht="12.75" customHeight="1" x14ac:dyDescent="0.2">
      <c r="A10" s="5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"/>
      <c r="P10" s="5"/>
      <c r="Q10" s="5"/>
      <c r="R10" s="5"/>
      <c r="S10" s="5"/>
      <c r="T10" s="5"/>
      <c r="U10" s="5"/>
      <c r="V10" s="7"/>
      <c r="W10" s="7"/>
      <c r="X10" s="7"/>
      <c r="Y10" s="7"/>
      <c r="Z10" s="7"/>
      <c r="AA10" s="7"/>
      <c r="AB10" s="7"/>
      <c r="AC10" s="7"/>
      <c r="AD10" s="7"/>
    </row>
    <row r="11" spans="1:72" ht="9.75" customHeight="1" x14ac:dyDescent="0.2">
      <c r="A11" s="5"/>
      <c r="B11" s="298" t="s">
        <v>85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1"/>
      <c r="N11" s="20"/>
      <c r="O11" s="21"/>
      <c r="P11" s="21"/>
      <c r="Q11" s="21"/>
      <c r="R11" s="21"/>
      <c r="S11" s="21"/>
      <c r="T11" s="21"/>
      <c r="U11" s="21"/>
      <c r="V11" s="22"/>
      <c r="W11" s="22"/>
      <c r="X11" s="22"/>
      <c r="Y11" s="289" t="s">
        <v>0</v>
      </c>
      <c r="Z11" s="290"/>
      <c r="AA11" s="291"/>
      <c r="AB11" s="289" t="s">
        <v>1</v>
      </c>
      <c r="AC11" s="290"/>
      <c r="AD11" s="291"/>
    </row>
    <row r="12" spans="1:72" ht="15" customHeight="1" x14ac:dyDescent="0.2">
      <c r="A12" s="5"/>
      <c r="B12" s="483" t="str">
        <f>'GP-1440'!Q15</f>
        <v/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5"/>
      <c r="N12" s="5"/>
      <c r="O12" s="5"/>
      <c r="P12" s="5"/>
      <c r="Q12" s="5"/>
      <c r="R12" s="5"/>
      <c r="S12" s="5"/>
      <c r="T12" s="5"/>
      <c r="U12" s="5"/>
      <c r="V12" s="7"/>
      <c r="W12" s="7"/>
      <c r="X12" s="7"/>
      <c r="Y12" s="474">
        <v>1</v>
      </c>
      <c r="Z12" s="475"/>
      <c r="AA12" s="476"/>
      <c r="AB12" s="474">
        <v>1</v>
      </c>
      <c r="AC12" s="475"/>
      <c r="AD12" s="476"/>
    </row>
    <row r="13" spans="1:72" ht="12.75" customHeight="1" x14ac:dyDescent="0.2">
      <c r="A13" s="5"/>
      <c r="B13" s="817" t="s">
        <v>86</v>
      </c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9"/>
      <c r="N13" s="480" t="s">
        <v>41</v>
      </c>
      <c r="O13" s="489"/>
      <c r="P13" s="489"/>
      <c r="Q13" s="490"/>
      <c r="R13" s="380" t="s">
        <v>37</v>
      </c>
      <c r="S13" s="489"/>
      <c r="T13" s="489"/>
      <c r="U13" s="490"/>
      <c r="V13" s="480" t="s">
        <v>99</v>
      </c>
      <c r="W13" s="481"/>
      <c r="X13" s="482"/>
      <c r="Y13" s="480" t="s">
        <v>98</v>
      </c>
      <c r="Z13" s="481"/>
      <c r="AA13" s="482"/>
      <c r="AB13" s="480" t="s">
        <v>84</v>
      </c>
      <c r="AC13" s="481"/>
      <c r="AD13" s="482"/>
    </row>
    <row r="14" spans="1:72" ht="9.75" customHeight="1" x14ac:dyDescent="0.2">
      <c r="A14" s="5"/>
      <c r="B14" s="452" t="s">
        <v>16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4"/>
      <c r="N14" s="494"/>
      <c r="O14" s="495"/>
      <c r="P14" s="495"/>
      <c r="Q14" s="496"/>
      <c r="R14" s="442"/>
      <c r="S14" s="455"/>
      <c r="T14" s="455"/>
      <c r="U14" s="430"/>
      <c r="V14" s="449"/>
      <c r="W14" s="450"/>
      <c r="X14" s="451"/>
      <c r="Y14" s="429"/>
      <c r="Z14" s="455"/>
      <c r="AA14" s="430"/>
      <c r="AB14" s="429"/>
      <c r="AC14" s="455"/>
      <c r="AD14" s="430"/>
      <c r="AE14" s="822"/>
      <c r="AF14" s="823"/>
      <c r="AG14" s="823"/>
      <c r="AH14" s="824">
        <f>AE14+Y15</f>
        <v>0</v>
      </c>
      <c r="AI14" s="823"/>
      <c r="AJ14" s="823"/>
      <c r="BS14" s="72"/>
    </row>
    <row r="15" spans="1:72" ht="15.6" customHeight="1" x14ac:dyDescent="0.2">
      <c r="A15" s="5"/>
      <c r="B15" s="456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8"/>
      <c r="N15" s="459"/>
      <c r="O15" s="460"/>
      <c r="P15" s="460"/>
      <c r="Q15" s="461"/>
      <c r="R15" s="459"/>
      <c r="S15" s="460"/>
      <c r="T15" s="460"/>
      <c r="U15" s="461"/>
      <c r="V15" s="825"/>
      <c r="W15" s="460"/>
      <c r="X15" s="460"/>
      <c r="Y15" s="826"/>
      <c r="Z15" s="827"/>
      <c r="AA15" s="828"/>
      <c r="AB15" s="829">
        <f>IF((Y15-V15)*24&lt;0,((24-(V15*24))+((Y15-0)*24)),(Y15-V15)*24)</f>
        <v>0</v>
      </c>
      <c r="AC15" s="830"/>
      <c r="AD15" s="831"/>
      <c r="AE15" s="820" t="str">
        <f>IF(V15="","&lt;&lt; MÅ fylles ut med kolon! Eks: 18:30","")</f>
        <v>&lt;&lt; MÅ fylles ut med kolon! Eks: 18:30</v>
      </c>
      <c r="AF15" s="821"/>
      <c r="AG15" s="821"/>
      <c r="AH15" s="821"/>
      <c r="AI15" s="821"/>
      <c r="AJ15" s="821"/>
      <c r="AK15" s="821"/>
      <c r="AL15" s="821"/>
      <c r="AM15" s="73">
        <v>0.16666666666666666</v>
      </c>
      <c r="AQ15" s="74">
        <f>IF(BS15="A",AB15,0)</f>
        <v>0</v>
      </c>
      <c r="BS15" s="75" t="str">
        <f>IF(AB15="","",IF(AB15&lt;=BT15,"","A"))</f>
        <v/>
      </c>
      <c r="BT15" s="72">
        <v>0.16665509259259259</v>
      </c>
    </row>
    <row r="16" spans="1:72" ht="9.75" customHeight="1" x14ac:dyDescent="0.2">
      <c r="A16" s="5"/>
      <c r="B16" s="452" t="s">
        <v>17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4"/>
      <c r="N16" s="442"/>
      <c r="O16" s="455"/>
      <c r="P16" s="455"/>
      <c r="Q16" s="430"/>
      <c r="R16" s="442"/>
      <c r="S16" s="455"/>
      <c r="T16" s="455"/>
      <c r="U16" s="430"/>
      <c r="V16" s="449"/>
      <c r="W16" s="450"/>
      <c r="X16" s="451"/>
      <c r="Y16" s="429"/>
      <c r="Z16" s="455"/>
      <c r="AA16" s="430"/>
      <c r="AB16" s="429"/>
      <c r="AC16" s="455"/>
      <c r="AD16" s="430"/>
      <c r="AE16" s="822"/>
      <c r="AF16" s="823"/>
      <c r="AG16" s="823"/>
      <c r="AH16" s="824">
        <f>AE16+Y17</f>
        <v>0</v>
      </c>
      <c r="AI16" s="823"/>
      <c r="AJ16" s="823"/>
      <c r="BS16" s="72"/>
    </row>
    <row r="17" spans="1:72" ht="15.6" customHeight="1" x14ac:dyDescent="0.2">
      <c r="A17" s="5"/>
      <c r="B17" s="49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501"/>
      <c r="O17" s="460"/>
      <c r="P17" s="460"/>
      <c r="Q17" s="461"/>
      <c r="R17" s="501"/>
      <c r="S17" s="460"/>
      <c r="T17" s="460"/>
      <c r="U17" s="461"/>
      <c r="V17" s="825"/>
      <c r="W17" s="460"/>
      <c r="X17" s="460"/>
      <c r="Y17" s="826"/>
      <c r="Z17" s="827"/>
      <c r="AA17" s="828"/>
      <c r="AB17" s="829">
        <f>IF((Y17-V17)*24&lt;0,((24-(V17*24))+((Y17-0)*24)),(Y17-V17)*24)</f>
        <v>0</v>
      </c>
      <c r="AC17" s="830"/>
      <c r="AD17" s="831"/>
      <c r="AE17" s="820" t="str">
        <f>IF(V17="","&lt;&lt; MÅ fylles ut med kolon! Eks: 18:30","")</f>
        <v>&lt;&lt; MÅ fylles ut med kolon! Eks: 18:30</v>
      </c>
      <c r="AF17" s="821"/>
      <c r="AG17" s="821"/>
      <c r="AH17" s="821"/>
      <c r="AI17" s="821"/>
      <c r="AJ17" s="821"/>
      <c r="AK17" s="821"/>
      <c r="AL17" s="821"/>
      <c r="AM17" s="73">
        <v>0.16666666666666666</v>
      </c>
      <c r="AQ17" s="74">
        <f>IF(BS17="A",AB17,0)</f>
        <v>0</v>
      </c>
      <c r="BS17" s="75" t="str">
        <f>IF(AB17="","",IF(AB17&lt;=BT17,"","A"))</f>
        <v/>
      </c>
      <c r="BT17" s="72">
        <v>0.16665509259259259</v>
      </c>
    </row>
    <row r="18" spans="1:72" ht="9.75" customHeight="1" x14ac:dyDescent="0.2">
      <c r="A18" s="5"/>
      <c r="B18" s="452" t="s">
        <v>18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4"/>
      <c r="N18" s="442"/>
      <c r="O18" s="455"/>
      <c r="P18" s="455"/>
      <c r="Q18" s="430"/>
      <c r="R18" s="442"/>
      <c r="S18" s="455"/>
      <c r="T18" s="455"/>
      <c r="U18" s="430"/>
      <c r="V18" s="449"/>
      <c r="W18" s="450"/>
      <c r="X18" s="451"/>
      <c r="Y18" s="429"/>
      <c r="Z18" s="455"/>
      <c r="AA18" s="430"/>
      <c r="AB18" s="429"/>
      <c r="AC18" s="455"/>
      <c r="AD18" s="430"/>
      <c r="AE18" s="822"/>
      <c r="AF18" s="823"/>
      <c r="AG18" s="823"/>
      <c r="AH18" s="824">
        <f>AE18+Y19</f>
        <v>0</v>
      </c>
      <c r="AI18" s="823"/>
      <c r="AJ18" s="823"/>
      <c r="BS18" s="72"/>
    </row>
    <row r="19" spans="1:72" ht="15.6" customHeight="1" x14ac:dyDescent="0.2">
      <c r="A19" s="5"/>
      <c r="B19" s="49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8"/>
      <c r="N19" s="501"/>
      <c r="O19" s="460"/>
      <c r="P19" s="460"/>
      <c r="Q19" s="461"/>
      <c r="R19" s="501"/>
      <c r="S19" s="460"/>
      <c r="T19" s="460"/>
      <c r="U19" s="461"/>
      <c r="V19" s="825"/>
      <c r="W19" s="460"/>
      <c r="X19" s="460"/>
      <c r="Y19" s="826"/>
      <c r="Z19" s="827"/>
      <c r="AA19" s="828"/>
      <c r="AB19" s="829">
        <f>IF((Y19-V19)*24&lt;0,((24-(V19*24))+((Y19-0)*24)),(Y19-V19)*24)</f>
        <v>0</v>
      </c>
      <c r="AC19" s="830"/>
      <c r="AD19" s="831"/>
      <c r="AE19" s="820" t="str">
        <f>IF(V19="","&lt;&lt; MÅ fylles ut med kolon! Eks: 18:30","")</f>
        <v>&lt;&lt; MÅ fylles ut med kolon! Eks: 18:30</v>
      </c>
      <c r="AF19" s="821"/>
      <c r="AG19" s="821"/>
      <c r="AH19" s="821"/>
      <c r="AI19" s="821"/>
      <c r="AJ19" s="821"/>
      <c r="AK19" s="821"/>
      <c r="AL19" s="821"/>
      <c r="AM19" s="73">
        <v>0.16666666666666666</v>
      </c>
      <c r="AQ19" s="74">
        <f>IF(BS19="A",AB19,0)</f>
        <v>0</v>
      </c>
      <c r="BS19" s="75" t="str">
        <f>IF(AB19="","",IF(AB19&lt;=BT19,"","A"))</f>
        <v/>
      </c>
      <c r="BT19" s="72">
        <v>0.16665509259259259</v>
      </c>
    </row>
    <row r="20" spans="1:72" ht="9.75" customHeight="1" x14ac:dyDescent="0.2">
      <c r="A20" s="5"/>
      <c r="B20" s="452" t="s">
        <v>19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4"/>
      <c r="N20" s="442"/>
      <c r="O20" s="455"/>
      <c r="P20" s="455"/>
      <c r="Q20" s="430"/>
      <c r="R20" s="442"/>
      <c r="S20" s="455"/>
      <c r="T20" s="455"/>
      <c r="U20" s="430"/>
      <c r="V20" s="449"/>
      <c r="W20" s="450"/>
      <c r="X20" s="451"/>
      <c r="Y20" s="429"/>
      <c r="Z20" s="455"/>
      <c r="AA20" s="430"/>
      <c r="AB20" s="429"/>
      <c r="AC20" s="455"/>
      <c r="AD20" s="430"/>
      <c r="AE20" s="822"/>
      <c r="AF20" s="823"/>
      <c r="AG20" s="823"/>
      <c r="AH20" s="824">
        <f>AE20+Y21</f>
        <v>0</v>
      </c>
      <c r="AI20" s="823"/>
      <c r="AJ20" s="823"/>
      <c r="BS20" s="72"/>
    </row>
    <row r="21" spans="1:72" ht="15.6" customHeight="1" x14ac:dyDescent="0.2">
      <c r="A21" s="5"/>
      <c r="B21" s="49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8"/>
      <c r="N21" s="501"/>
      <c r="O21" s="460"/>
      <c r="P21" s="460"/>
      <c r="Q21" s="461"/>
      <c r="R21" s="501"/>
      <c r="S21" s="460"/>
      <c r="T21" s="460"/>
      <c r="U21" s="461"/>
      <c r="V21" s="825"/>
      <c r="W21" s="460"/>
      <c r="X21" s="460"/>
      <c r="Y21" s="826"/>
      <c r="Z21" s="827"/>
      <c r="AA21" s="828"/>
      <c r="AB21" s="829">
        <f>IF((Y21-V21)*24&lt;0,((24-(V21*24))+((Y21-0)*24)),(Y21-V21)*24)</f>
        <v>0</v>
      </c>
      <c r="AC21" s="830"/>
      <c r="AD21" s="831"/>
      <c r="AE21" s="820" t="str">
        <f>IF(V21="","&lt;&lt; MÅ fylles ut med kolon! Eks: 18:30","")</f>
        <v>&lt;&lt; MÅ fylles ut med kolon! Eks: 18:30</v>
      </c>
      <c r="AF21" s="821"/>
      <c r="AG21" s="821"/>
      <c r="AH21" s="821"/>
      <c r="AI21" s="821"/>
      <c r="AJ21" s="821"/>
      <c r="AK21" s="821"/>
      <c r="AL21" s="821"/>
      <c r="AM21" s="73">
        <v>0.16666666666666666</v>
      </c>
      <c r="AQ21" s="74">
        <f>IF(BS21="A",AB21,0)</f>
        <v>0</v>
      </c>
      <c r="BS21" s="75" t="str">
        <f>IF(AB21="","",IF(AB21&lt;=BT21,"","A"))</f>
        <v/>
      </c>
      <c r="BT21" s="72">
        <v>0.16665509259259259</v>
      </c>
    </row>
    <row r="22" spans="1:72" ht="9.75" customHeight="1" x14ac:dyDescent="0.2">
      <c r="A22" s="5"/>
      <c r="B22" s="452" t="s">
        <v>20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4"/>
      <c r="N22" s="442"/>
      <c r="O22" s="455"/>
      <c r="P22" s="455"/>
      <c r="Q22" s="430"/>
      <c r="R22" s="442"/>
      <c r="S22" s="455"/>
      <c r="T22" s="455"/>
      <c r="U22" s="430"/>
      <c r="V22" s="449"/>
      <c r="W22" s="450"/>
      <c r="X22" s="451"/>
      <c r="Y22" s="429"/>
      <c r="Z22" s="455"/>
      <c r="AA22" s="430"/>
      <c r="AB22" s="429"/>
      <c r="AC22" s="455"/>
      <c r="AD22" s="430"/>
      <c r="AE22" s="822">
        <v>1</v>
      </c>
      <c r="AF22" s="823"/>
      <c r="AG22" s="823"/>
      <c r="AH22" s="824">
        <f>AE22+Y23</f>
        <v>1</v>
      </c>
      <c r="AI22" s="823"/>
      <c r="AJ22" s="823"/>
      <c r="BS22" s="72"/>
    </row>
    <row r="23" spans="1:72" ht="15.6" customHeight="1" x14ac:dyDescent="0.2">
      <c r="A23" s="5"/>
      <c r="B23" s="49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8"/>
      <c r="N23" s="459"/>
      <c r="O23" s="460"/>
      <c r="P23" s="460"/>
      <c r="Q23" s="461"/>
      <c r="R23" s="459"/>
      <c r="S23" s="460"/>
      <c r="T23" s="460"/>
      <c r="U23" s="461"/>
      <c r="V23" s="825"/>
      <c r="W23" s="460"/>
      <c r="X23" s="460"/>
      <c r="Y23" s="826"/>
      <c r="Z23" s="827"/>
      <c r="AA23" s="828"/>
      <c r="AB23" s="829">
        <f>IF((Y23-V23)*24&lt;0,((24-(V23*24))+((Y23-0)*24)),(Y23-V23)*24)</f>
        <v>0</v>
      </c>
      <c r="AC23" s="830"/>
      <c r="AD23" s="831"/>
      <c r="AE23" s="832"/>
      <c r="AF23" s="833"/>
      <c r="AG23" s="833"/>
      <c r="AH23" s="833"/>
      <c r="AI23" s="833"/>
      <c r="AJ23" s="833"/>
      <c r="AK23" s="833"/>
      <c r="AL23" s="833"/>
      <c r="AM23" s="73">
        <v>0.16666666666666666</v>
      </c>
      <c r="AQ23" s="74">
        <f>IF(BS23="A",AB23,0)</f>
        <v>0</v>
      </c>
      <c r="BS23" s="75" t="str">
        <f>IF(AB23="","",IF(AB23&lt;=BT23,"","A"))</f>
        <v/>
      </c>
      <c r="BT23" s="72">
        <v>0.16665509259259259</v>
      </c>
    </row>
    <row r="24" spans="1:72" ht="9.75" customHeight="1" x14ac:dyDescent="0.2">
      <c r="A24" s="5"/>
      <c r="B24" s="452" t="s">
        <v>21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4"/>
      <c r="N24" s="442"/>
      <c r="O24" s="455"/>
      <c r="P24" s="455"/>
      <c r="Q24" s="430"/>
      <c r="R24" s="442"/>
      <c r="S24" s="455"/>
      <c r="T24" s="455"/>
      <c r="U24" s="430"/>
      <c r="V24" s="449"/>
      <c r="W24" s="450"/>
      <c r="X24" s="451"/>
      <c r="Y24" s="429"/>
      <c r="Z24" s="455"/>
      <c r="AA24" s="430"/>
      <c r="AB24" s="429"/>
      <c r="AC24" s="455"/>
      <c r="AD24" s="430"/>
      <c r="AE24" s="822">
        <v>1</v>
      </c>
      <c r="AF24" s="823"/>
      <c r="AG24" s="823"/>
      <c r="AH24" s="824">
        <f>AE24+Y25</f>
        <v>1</v>
      </c>
      <c r="AI24" s="823"/>
      <c r="AJ24" s="823"/>
      <c r="BS24" s="72"/>
    </row>
    <row r="25" spans="1:72" ht="15.6" customHeight="1" x14ac:dyDescent="0.2">
      <c r="A25" s="5"/>
      <c r="B25" s="49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8"/>
      <c r="N25" s="459"/>
      <c r="O25" s="460"/>
      <c r="P25" s="460"/>
      <c r="Q25" s="461"/>
      <c r="R25" s="459"/>
      <c r="S25" s="460"/>
      <c r="T25" s="460"/>
      <c r="U25" s="461"/>
      <c r="V25" s="825"/>
      <c r="W25" s="460"/>
      <c r="X25" s="460"/>
      <c r="Y25" s="826"/>
      <c r="Z25" s="827"/>
      <c r="AA25" s="828"/>
      <c r="AB25" s="829">
        <f>IF((Y25-V25)*24&lt;0,((24-(V25*24))+((Y25-0)*24)),(Y25-V25)*24)</f>
        <v>0</v>
      </c>
      <c r="AC25" s="830"/>
      <c r="AD25" s="831"/>
      <c r="AE25" s="832"/>
      <c r="AF25" s="833"/>
      <c r="AG25" s="833"/>
      <c r="AH25" s="833"/>
      <c r="AI25" s="833"/>
      <c r="AJ25" s="833"/>
      <c r="AK25" s="833"/>
      <c r="AL25" s="833"/>
      <c r="AM25" s="73">
        <v>0.16666666666666666</v>
      </c>
      <c r="AQ25" s="74">
        <f>IF(BS25="A",AB25,0)</f>
        <v>0</v>
      </c>
      <c r="BS25" s="75" t="str">
        <f>IF(AB25="","",IF(AB25&lt;=BT25,"","A"))</f>
        <v/>
      </c>
      <c r="BT25" s="72">
        <v>0.16665509259259259</v>
      </c>
    </row>
    <row r="26" spans="1:72" ht="9.75" customHeight="1" x14ac:dyDescent="0.2">
      <c r="A26" s="5"/>
      <c r="B26" s="452" t="s">
        <v>22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4"/>
      <c r="N26" s="442"/>
      <c r="O26" s="455"/>
      <c r="P26" s="455"/>
      <c r="Q26" s="430"/>
      <c r="R26" s="442"/>
      <c r="S26" s="455"/>
      <c r="T26" s="455"/>
      <c r="U26" s="430"/>
      <c r="V26" s="449"/>
      <c r="W26" s="450"/>
      <c r="X26" s="451"/>
      <c r="Y26" s="429"/>
      <c r="Z26" s="455"/>
      <c r="AA26" s="430"/>
      <c r="AB26" s="429"/>
      <c r="AC26" s="455"/>
      <c r="AD26" s="430"/>
      <c r="AE26" s="822">
        <v>1</v>
      </c>
      <c r="AF26" s="823"/>
      <c r="AG26" s="823"/>
      <c r="AH26" s="824">
        <f>AE26+Y27</f>
        <v>1</v>
      </c>
      <c r="AI26" s="823"/>
      <c r="AJ26" s="823"/>
      <c r="BS26" s="72"/>
    </row>
    <row r="27" spans="1:72" ht="15.6" customHeight="1" x14ac:dyDescent="0.2">
      <c r="A27" s="5"/>
      <c r="B27" s="49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8"/>
      <c r="N27" s="459"/>
      <c r="O27" s="460"/>
      <c r="P27" s="460"/>
      <c r="Q27" s="461"/>
      <c r="R27" s="459"/>
      <c r="S27" s="460"/>
      <c r="T27" s="460"/>
      <c r="U27" s="461"/>
      <c r="V27" s="825"/>
      <c r="W27" s="460"/>
      <c r="X27" s="460"/>
      <c r="Y27" s="826"/>
      <c r="Z27" s="827"/>
      <c r="AA27" s="828"/>
      <c r="AB27" s="829">
        <f>IF((Y27-V27)*24&lt;0,((24-(V27*24))+((Y27-0)*24)),(Y27-V27)*24)</f>
        <v>0</v>
      </c>
      <c r="AC27" s="830"/>
      <c r="AD27" s="831"/>
      <c r="AE27" s="832"/>
      <c r="AF27" s="833"/>
      <c r="AG27" s="833"/>
      <c r="AH27" s="833"/>
      <c r="AI27" s="833"/>
      <c r="AJ27" s="833"/>
      <c r="AK27" s="833"/>
      <c r="AL27" s="833"/>
      <c r="AM27" s="73">
        <v>0.16666666666666666</v>
      </c>
      <c r="AQ27" s="74">
        <f>IF(BS27="A",AB27,0)</f>
        <v>0</v>
      </c>
      <c r="BS27" s="75" t="str">
        <f>IF(AB27="","",IF(AB27&lt;=BT27,"","A"))</f>
        <v/>
      </c>
      <c r="BT27" s="72">
        <v>0.16665509259259259</v>
      </c>
    </row>
    <row r="28" spans="1:72" ht="9.75" customHeight="1" x14ac:dyDescent="0.2">
      <c r="A28" s="5"/>
      <c r="B28" s="452" t="s">
        <v>23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4"/>
      <c r="N28" s="442"/>
      <c r="O28" s="455"/>
      <c r="P28" s="455"/>
      <c r="Q28" s="430"/>
      <c r="R28" s="442"/>
      <c r="S28" s="455"/>
      <c r="T28" s="455"/>
      <c r="U28" s="430"/>
      <c r="V28" s="449"/>
      <c r="W28" s="450"/>
      <c r="X28" s="451"/>
      <c r="Y28" s="429"/>
      <c r="Z28" s="455"/>
      <c r="AA28" s="430"/>
      <c r="AB28" s="429"/>
      <c r="AC28" s="455"/>
      <c r="AD28" s="430"/>
      <c r="AE28" s="822">
        <v>1</v>
      </c>
      <c r="AF28" s="823"/>
      <c r="AG28" s="823"/>
      <c r="AH28" s="824">
        <f>AE28+Y29</f>
        <v>1</v>
      </c>
      <c r="AI28" s="823"/>
      <c r="AJ28" s="823"/>
      <c r="BS28" s="72"/>
    </row>
    <row r="29" spans="1:72" ht="15.6" customHeight="1" x14ac:dyDescent="0.2">
      <c r="A29" s="5"/>
      <c r="B29" s="49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8"/>
      <c r="N29" s="459"/>
      <c r="O29" s="460"/>
      <c r="P29" s="460"/>
      <c r="Q29" s="461"/>
      <c r="R29" s="459"/>
      <c r="S29" s="460"/>
      <c r="T29" s="460"/>
      <c r="U29" s="461"/>
      <c r="V29" s="825"/>
      <c r="W29" s="460"/>
      <c r="X29" s="460"/>
      <c r="Y29" s="826"/>
      <c r="Z29" s="827"/>
      <c r="AA29" s="828"/>
      <c r="AB29" s="829">
        <f>IF((Y29-V29)*24&lt;0,((24-(V29*24))+((Y29-0)*24)),(Y29-V29)*24)</f>
        <v>0</v>
      </c>
      <c r="AC29" s="830"/>
      <c r="AD29" s="831"/>
      <c r="AE29" s="832"/>
      <c r="AF29" s="833"/>
      <c r="AG29" s="833"/>
      <c r="AH29" s="833"/>
      <c r="AI29" s="833"/>
      <c r="AJ29" s="833"/>
      <c r="AK29" s="833"/>
      <c r="AL29" s="833"/>
      <c r="AM29" s="73">
        <v>0.16666666666666666</v>
      </c>
      <c r="AQ29" s="74">
        <f>IF(BS29="A",AB29,0)</f>
        <v>0</v>
      </c>
      <c r="BS29" s="75" t="str">
        <f>IF(AB29="","",IF(AB29&lt;=BT29,"","A"))</f>
        <v/>
      </c>
      <c r="BT29" s="72">
        <v>0.16665509259259259</v>
      </c>
    </row>
    <row r="30" spans="1:72" ht="9.75" customHeight="1" x14ac:dyDescent="0.2">
      <c r="A30" s="5"/>
      <c r="B30" s="452" t="s">
        <v>24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4"/>
      <c r="N30" s="442"/>
      <c r="O30" s="455"/>
      <c r="P30" s="455"/>
      <c r="Q30" s="430"/>
      <c r="R30" s="442"/>
      <c r="S30" s="455"/>
      <c r="T30" s="455"/>
      <c r="U30" s="430"/>
      <c r="V30" s="449"/>
      <c r="W30" s="450"/>
      <c r="X30" s="451"/>
      <c r="Y30" s="429"/>
      <c r="Z30" s="455"/>
      <c r="AA30" s="430"/>
      <c r="AB30" s="429"/>
      <c r="AC30" s="455"/>
      <c r="AD30" s="430"/>
      <c r="AE30" s="822">
        <v>1</v>
      </c>
      <c r="AF30" s="823"/>
      <c r="AG30" s="823"/>
      <c r="AH30" s="824">
        <f>AE30+Y31</f>
        <v>1</v>
      </c>
      <c r="AI30" s="823"/>
      <c r="AJ30" s="823"/>
      <c r="BS30" s="72"/>
    </row>
    <row r="31" spans="1:72" ht="15.6" customHeight="1" x14ac:dyDescent="0.2">
      <c r="A31" s="5"/>
      <c r="B31" s="49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8"/>
      <c r="N31" s="459"/>
      <c r="O31" s="460"/>
      <c r="P31" s="460"/>
      <c r="Q31" s="461"/>
      <c r="R31" s="459"/>
      <c r="S31" s="460"/>
      <c r="T31" s="460"/>
      <c r="U31" s="461"/>
      <c r="V31" s="825"/>
      <c r="W31" s="460"/>
      <c r="X31" s="460"/>
      <c r="Y31" s="826"/>
      <c r="Z31" s="827"/>
      <c r="AA31" s="828"/>
      <c r="AB31" s="829">
        <f>IF((Y31-V31)*24&lt;0,((24-(V31*24))+((Y31-0)*24)),(Y31-V31)*24)</f>
        <v>0</v>
      </c>
      <c r="AC31" s="830"/>
      <c r="AD31" s="831"/>
      <c r="AE31" s="832"/>
      <c r="AF31" s="833"/>
      <c r="AG31" s="833"/>
      <c r="AH31" s="833"/>
      <c r="AI31" s="833"/>
      <c r="AJ31" s="833"/>
      <c r="AK31" s="833"/>
      <c r="AL31" s="833"/>
      <c r="AM31" s="73">
        <v>0.16666666666666666</v>
      </c>
      <c r="AQ31" s="74">
        <f>IF(BS31="A",AB31,0)</f>
        <v>0</v>
      </c>
      <c r="BS31" s="75" t="str">
        <f>IF(AB31="","",IF(AB31&lt;=BT31,"","A"))</f>
        <v/>
      </c>
      <c r="BT31" s="72">
        <v>0.16665509259259259</v>
      </c>
    </row>
    <row r="32" spans="1:72" ht="9.75" customHeight="1" x14ac:dyDescent="0.2">
      <c r="A32" s="5"/>
      <c r="B32" s="452" t="s">
        <v>25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4"/>
      <c r="N32" s="442"/>
      <c r="O32" s="455"/>
      <c r="P32" s="455"/>
      <c r="Q32" s="430"/>
      <c r="R32" s="442"/>
      <c r="S32" s="455"/>
      <c r="T32" s="455"/>
      <c r="U32" s="430"/>
      <c r="V32" s="449"/>
      <c r="W32" s="450"/>
      <c r="X32" s="451"/>
      <c r="Y32" s="429"/>
      <c r="Z32" s="455"/>
      <c r="AA32" s="430"/>
      <c r="AB32" s="429"/>
      <c r="AC32" s="455"/>
      <c r="AD32" s="430"/>
      <c r="AE32" s="822">
        <v>1</v>
      </c>
      <c r="AF32" s="823"/>
      <c r="AG32" s="823"/>
      <c r="AH32" s="824">
        <f>AE32+Y33</f>
        <v>1</v>
      </c>
      <c r="AI32" s="823"/>
      <c r="AJ32" s="823"/>
      <c r="BS32" s="72"/>
    </row>
    <row r="33" spans="1:72" ht="15.6" customHeight="1" x14ac:dyDescent="0.2">
      <c r="A33" s="5"/>
      <c r="B33" s="49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8"/>
      <c r="N33" s="459"/>
      <c r="O33" s="460"/>
      <c r="P33" s="460"/>
      <c r="Q33" s="461"/>
      <c r="R33" s="459"/>
      <c r="S33" s="460"/>
      <c r="T33" s="460"/>
      <c r="U33" s="461"/>
      <c r="V33" s="825"/>
      <c r="W33" s="460"/>
      <c r="X33" s="460"/>
      <c r="Y33" s="826"/>
      <c r="Z33" s="827"/>
      <c r="AA33" s="828"/>
      <c r="AB33" s="829">
        <f>IF((Y33-V33)*24&lt;0,((24-(V33*24))+((Y33-0)*24)),(Y33-V33)*24)</f>
        <v>0</v>
      </c>
      <c r="AC33" s="830"/>
      <c r="AD33" s="831"/>
      <c r="AE33" s="832"/>
      <c r="AF33" s="833"/>
      <c r="AG33" s="833"/>
      <c r="AH33" s="833"/>
      <c r="AI33" s="833"/>
      <c r="AJ33" s="833"/>
      <c r="AK33" s="833"/>
      <c r="AL33" s="833"/>
      <c r="AM33" s="73">
        <v>0.16666666666666666</v>
      </c>
      <c r="AQ33" s="74">
        <f>IF(BS33="A",AB33,0)</f>
        <v>0</v>
      </c>
      <c r="BS33" s="75" t="str">
        <f>IF(AB33="","",IF(AB33&lt;=BT33,"","A"))</f>
        <v/>
      </c>
      <c r="BT33" s="72">
        <v>0.16665509259259259</v>
      </c>
    </row>
    <row r="34" spans="1:72" ht="9.75" customHeight="1" x14ac:dyDescent="0.2">
      <c r="A34" s="5"/>
      <c r="B34" s="452" t="s">
        <v>26</v>
      </c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4"/>
      <c r="N34" s="442"/>
      <c r="O34" s="455"/>
      <c r="P34" s="455"/>
      <c r="Q34" s="430"/>
      <c r="R34" s="442"/>
      <c r="S34" s="455"/>
      <c r="T34" s="455"/>
      <c r="U34" s="430"/>
      <c r="V34" s="449"/>
      <c r="W34" s="450"/>
      <c r="X34" s="451"/>
      <c r="Y34" s="429"/>
      <c r="Z34" s="455"/>
      <c r="AA34" s="430"/>
      <c r="AB34" s="429"/>
      <c r="AC34" s="455"/>
      <c r="AD34" s="430"/>
      <c r="AE34" s="822">
        <v>1</v>
      </c>
      <c r="AF34" s="823"/>
      <c r="AG34" s="823"/>
      <c r="AH34" s="824">
        <f>AE34+Y35</f>
        <v>1</v>
      </c>
      <c r="AI34" s="823"/>
      <c r="AJ34" s="823"/>
      <c r="BS34" s="72"/>
    </row>
    <row r="35" spans="1:72" ht="15.6" customHeight="1" x14ac:dyDescent="0.2">
      <c r="A35" s="5"/>
      <c r="B35" s="456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8"/>
      <c r="N35" s="459"/>
      <c r="O35" s="460"/>
      <c r="P35" s="460"/>
      <c r="Q35" s="461"/>
      <c r="R35" s="459"/>
      <c r="S35" s="460"/>
      <c r="T35" s="460"/>
      <c r="U35" s="461"/>
      <c r="V35" s="825"/>
      <c r="W35" s="460"/>
      <c r="X35" s="460"/>
      <c r="Y35" s="826"/>
      <c r="Z35" s="827"/>
      <c r="AA35" s="828"/>
      <c r="AB35" s="829">
        <f>IF((Y35-V35)*24&lt;0,((24-(V35*24))+((Y35-0)*24)),(Y35-V35)*24)</f>
        <v>0</v>
      </c>
      <c r="AC35" s="830"/>
      <c r="AD35" s="831"/>
      <c r="AE35" s="832"/>
      <c r="AF35" s="833"/>
      <c r="AG35" s="833"/>
      <c r="AH35" s="833"/>
      <c r="AI35" s="833"/>
      <c r="AJ35" s="833"/>
      <c r="AK35" s="833"/>
      <c r="AL35" s="833"/>
      <c r="AM35" s="73">
        <v>0.16666666666666666</v>
      </c>
      <c r="AQ35" s="74">
        <f>IF(BS35="A",AB35,0)</f>
        <v>0</v>
      </c>
      <c r="BS35" s="75" t="str">
        <f>IF(AB35="","",IF(AB35&lt;=BT35,"","A"))</f>
        <v/>
      </c>
      <c r="BT35" s="72">
        <v>0.16665509259259259</v>
      </c>
    </row>
    <row r="36" spans="1:72" ht="9.75" customHeight="1" x14ac:dyDescent="0.2">
      <c r="A36" s="5"/>
      <c r="B36" s="452" t="s">
        <v>30</v>
      </c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4"/>
      <c r="N36" s="442"/>
      <c r="O36" s="455"/>
      <c r="P36" s="455"/>
      <c r="Q36" s="430"/>
      <c r="R36" s="442"/>
      <c r="S36" s="455"/>
      <c r="T36" s="455"/>
      <c r="U36" s="430"/>
      <c r="V36" s="449"/>
      <c r="W36" s="450"/>
      <c r="X36" s="451"/>
      <c r="Y36" s="429"/>
      <c r="Z36" s="455"/>
      <c r="AA36" s="430"/>
      <c r="AB36" s="429"/>
      <c r="AC36" s="455"/>
      <c r="AD36" s="430"/>
      <c r="AE36" s="822">
        <v>1</v>
      </c>
      <c r="AF36" s="823"/>
      <c r="AG36" s="823"/>
      <c r="AH36" s="824">
        <f>AE36+Y37</f>
        <v>1</v>
      </c>
      <c r="AI36" s="823"/>
      <c r="AJ36" s="823"/>
      <c r="BS36" s="72"/>
    </row>
    <row r="37" spans="1:72" ht="15.6" customHeight="1" x14ac:dyDescent="0.2">
      <c r="A37" s="5"/>
      <c r="B37" s="456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8"/>
      <c r="N37" s="459"/>
      <c r="O37" s="460"/>
      <c r="P37" s="460"/>
      <c r="Q37" s="461"/>
      <c r="R37" s="459"/>
      <c r="S37" s="460"/>
      <c r="T37" s="460"/>
      <c r="U37" s="461"/>
      <c r="V37" s="825"/>
      <c r="W37" s="460"/>
      <c r="X37" s="460"/>
      <c r="Y37" s="826"/>
      <c r="Z37" s="827"/>
      <c r="AA37" s="828"/>
      <c r="AB37" s="829">
        <f>IF((Y37-V37)*24&lt;0,((24-(V37*24))+((Y37-0)*24)),(Y37-V37)*24)</f>
        <v>0</v>
      </c>
      <c r="AC37" s="830"/>
      <c r="AD37" s="831"/>
      <c r="AE37" s="832"/>
      <c r="AF37" s="833"/>
      <c r="AG37" s="833"/>
      <c r="AH37" s="833"/>
      <c r="AI37" s="833"/>
      <c r="AJ37" s="833"/>
      <c r="AK37" s="833"/>
      <c r="AL37" s="833"/>
      <c r="AM37" s="73">
        <v>0.16666666666666666</v>
      </c>
      <c r="AQ37" s="74">
        <f>IF(BS37="A",AB37,0)</f>
        <v>0</v>
      </c>
      <c r="BS37" s="75" t="str">
        <f>IF(AB37="","",IF(AB37&lt;=BT37,"","A"))</f>
        <v/>
      </c>
      <c r="BT37" s="72">
        <v>0.16665509259259259</v>
      </c>
    </row>
    <row r="38" spans="1:72" ht="9.75" customHeight="1" x14ac:dyDescent="0.2">
      <c r="A38" s="5"/>
      <c r="B38" s="452" t="s">
        <v>29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4"/>
      <c r="N38" s="442"/>
      <c r="O38" s="455"/>
      <c r="P38" s="455"/>
      <c r="Q38" s="430"/>
      <c r="R38" s="442"/>
      <c r="S38" s="455"/>
      <c r="T38" s="455"/>
      <c r="U38" s="430"/>
      <c r="V38" s="449"/>
      <c r="W38" s="450"/>
      <c r="X38" s="451"/>
      <c r="Y38" s="429"/>
      <c r="Z38" s="455"/>
      <c r="AA38" s="430"/>
      <c r="AB38" s="429"/>
      <c r="AC38" s="455"/>
      <c r="AD38" s="430"/>
      <c r="AE38" s="822">
        <v>1</v>
      </c>
      <c r="AF38" s="823"/>
      <c r="AG38" s="823"/>
      <c r="AH38" s="824">
        <f>AE38+Y39</f>
        <v>1</v>
      </c>
      <c r="AI38" s="823"/>
      <c r="AJ38" s="823"/>
      <c r="BS38" s="72"/>
    </row>
    <row r="39" spans="1:72" ht="15.6" customHeight="1" x14ac:dyDescent="0.2">
      <c r="A39" s="5"/>
      <c r="B39" s="456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8"/>
      <c r="N39" s="459"/>
      <c r="O39" s="460"/>
      <c r="P39" s="460"/>
      <c r="Q39" s="461"/>
      <c r="R39" s="459"/>
      <c r="S39" s="460"/>
      <c r="T39" s="460"/>
      <c r="U39" s="461"/>
      <c r="V39" s="825"/>
      <c r="W39" s="460"/>
      <c r="X39" s="460"/>
      <c r="Y39" s="826"/>
      <c r="Z39" s="827"/>
      <c r="AA39" s="828"/>
      <c r="AB39" s="829">
        <f>IF((Y39-V39)*24&lt;0,((24-(V39*24))+((Y39-0)*24)),(Y39-V39)*24)</f>
        <v>0</v>
      </c>
      <c r="AC39" s="830"/>
      <c r="AD39" s="831"/>
      <c r="AE39" s="832"/>
      <c r="AF39" s="833"/>
      <c r="AG39" s="833"/>
      <c r="AH39" s="833"/>
      <c r="AI39" s="833"/>
      <c r="AJ39" s="833"/>
      <c r="AK39" s="833"/>
      <c r="AL39" s="833"/>
      <c r="AM39" s="73">
        <v>0.16666666666666666</v>
      </c>
      <c r="AQ39" s="74">
        <f>IF(BS39="A",AB39,0)</f>
        <v>0</v>
      </c>
      <c r="BS39" s="75" t="str">
        <f>IF(AB39="","",IF(AB39&lt;=BT39,"","A"))</f>
        <v/>
      </c>
      <c r="BT39" s="72">
        <v>0.16665509259259259</v>
      </c>
    </row>
    <row r="40" spans="1:72" ht="9.75" customHeight="1" x14ac:dyDescent="0.2">
      <c r="A40" s="5"/>
      <c r="B40" s="2" t="s">
        <v>28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23"/>
      <c r="O40" s="24"/>
      <c r="P40" s="24"/>
      <c r="Q40" s="25"/>
      <c r="R40" s="23"/>
      <c r="S40" s="24"/>
      <c r="T40" s="24"/>
      <c r="U40" s="25"/>
      <c r="V40" s="449"/>
      <c r="W40" s="450"/>
      <c r="X40" s="451"/>
      <c r="Y40" s="429"/>
      <c r="Z40" s="455"/>
      <c r="AA40" s="430"/>
      <c r="AB40" s="429"/>
      <c r="AC40" s="455"/>
      <c r="AD40" s="430"/>
      <c r="AE40" s="822">
        <v>1</v>
      </c>
      <c r="AF40" s="823"/>
      <c r="AG40" s="823"/>
      <c r="AH40" s="824">
        <f>AE40+Y41</f>
        <v>1</v>
      </c>
      <c r="AI40" s="823"/>
      <c r="AJ40" s="823"/>
      <c r="BS40" s="72"/>
    </row>
    <row r="41" spans="1:72" ht="15.6" customHeight="1" x14ac:dyDescent="0.2">
      <c r="A41" s="5"/>
      <c r="B41" s="456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8"/>
      <c r="N41" s="459"/>
      <c r="O41" s="460"/>
      <c r="P41" s="460"/>
      <c r="Q41" s="461"/>
      <c r="R41" s="459"/>
      <c r="S41" s="460"/>
      <c r="T41" s="460"/>
      <c r="U41" s="461"/>
      <c r="V41" s="825"/>
      <c r="W41" s="460"/>
      <c r="X41" s="460"/>
      <c r="Y41" s="826"/>
      <c r="Z41" s="827"/>
      <c r="AA41" s="828"/>
      <c r="AB41" s="829">
        <f>IF((Y41-V41)*24&lt;0,((24-(V41*24))+((Y41-0)*24)),(Y41-V41)*24)</f>
        <v>0</v>
      </c>
      <c r="AC41" s="830"/>
      <c r="AD41" s="831"/>
      <c r="AE41" s="832"/>
      <c r="AF41" s="833"/>
      <c r="AG41" s="833"/>
      <c r="AH41" s="833"/>
      <c r="AI41" s="833"/>
      <c r="AJ41" s="833"/>
      <c r="AK41" s="833"/>
      <c r="AL41" s="833"/>
      <c r="AM41" s="73">
        <v>0.16666666666666666</v>
      </c>
      <c r="AQ41" s="74">
        <f>IF(BS41="A",AB41,0)</f>
        <v>0</v>
      </c>
      <c r="BS41" s="75" t="str">
        <f>IF(AB41="","",IF(AB41&lt;=BT41,"","A"))</f>
        <v/>
      </c>
      <c r="BT41" s="72">
        <v>0.16665509259259259</v>
      </c>
    </row>
    <row r="42" spans="1:72" ht="9.75" customHeight="1" x14ac:dyDescent="0.2">
      <c r="A42" s="5"/>
      <c r="B42" s="2" t="s">
        <v>27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23"/>
      <c r="O42" s="24"/>
      <c r="P42" s="24"/>
      <c r="Q42" s="25"/>
      <c r="R42" s="23"/>
      <c r="S42" s="24"/>
      <c r="T42" s="24"/>
      <c r="U42" s="25"/>
      <c r="V42" s="449"/>
      <c r="W42" s="450"/>
      <c r="X42" s="451"/>
      <c r="Y42" s="429"/>
      <c r="Z42" s="455"/>
      <c r="AA42" s="430"/>
      <c r="AB42" s="429"/>
      <c r="AC42" s="455"/>
      <c r="AD42" s="430"/>
      <c r="AE42" s="822">
        <v>1</v>
      </c>
      <c r="AF42" s="823"/>
      <c r="AG42" s="823"/>
      <c r="AH42" s="824">
        <f>AE42+Y43</f>
        <v>1</v>
      </c>
      <c r="AI42" s="823"/>
      <c r="AJ42" s="823"/>
      <c r="BS42" s="72"/>
    </row>
    <row r="43" spans="1:72" ht="15.6" customHeight="1" x14ac:dyDescent="0.2">
      <c r="A43" s="5"/>
      <c r="B43" s="456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8"/>
      <c r="N43" s="459"/>
      <c r="O43" s="460"/>
      <c r="P43" s="460"/>
      <c r="Q43" s="461"/>
      <c r="R43" s="459"/>
      <c r="S43" s="460"/>
      <c r="T43" s="460"/>
      <c r="U43" s="461"/>
      <c r="V43" s="825"/>
      <c r="W43" s="460"/>
      <c r="X43" s="460"/>
      <c r="Y43" s="826"/>
      <c r="Z43" s="827"/>
      <c r="AA43" s="828"/>
      <c r="AB43" s="829">
        <f>IF((Y43-V43)*24&lt;0,((24-(V43*24))+((Y43-0)*24)),(Y43-V43)*24)</f>
        <v>0</v>
      </c>
      <c r="AC43" s="830"/>
      <c r="AD43" s="831"/>
      <c r="AE43" s="832"/>
      <c r="AF43" s="833"/>
      <c r="AG43" s="833"/>
      <c r="AH43" s="833"/>
      <c r="AI43" s="833"/>
      <c r="AJ43" s="833"/>
      <c r="AK43" s="833"/>
      <c r="AL43" s="833"/>
      <c r="AM43" s="73">
        <v>0.16666666666666666</v>
      </c>
      <c r="AQ43" s="74">
        <f>IF(BS43="A",AB43,0)</f>
        <v>0</v>
      </c>
      <c r="BS43" s="75" t="str">
        <f>IF(AB43="","",IF(AB43&lt;=BT43,"","A"))</f>
        <v/>
      </c>
      <c r="BT43" s="72">
        <v>0.16665509259259259</v>
      </c>
    </row>
    <row r="44" spans="1:72" ht="9.75" customHeight="1" x14ac:dyDescent="0.2">
      <c r="A44" s="5"/>
      <c r="B44" s="452" t="s">
        <v>31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4"/>
      <c r="N44" s="442"/>
      <c r="O44" s="455"/>
      <c r="P44" s="455"/>
      <c r="Q44" s="430"/>
      <c r="R44" s="442"/>
      <c r="S44" s="455"/>
      <c r="T44" s="455"/>
      <c r="U44" s="430"/>
      <c r="V44" s="449"/>
      <c r="W44" s="450"/>
      <c r="X44" s="451"/>
      <c r="Y44" s="429"/>
      <c r="Z44" s="455"/>
      <c r="AA44" s="430"/>
      <c r="AB44" s="429"/>
      <c r="AC44" s="455"/>
      <c r="AD44" s="430"/>
      <c r="AE44" s="822">
        <v>1</v>
      </c>
      <c r="AF44" s="823"/>
      <c r="AG44" s="823"/>
      <c r="AH44" s="824">
        <f>AE44+Y45</f>
        <v>1</v>
      </c>
      <c r="AI44" s="823"/>
      <c r="AJ44" s="823"/>
      <c r="BS44" s="72"/>
    </row>
    <row r="45" spans="1:72" ht="15.6" customHeight="1" x14ac:dyDescent="0.2">
      <c r="A45" s="5"/>
      <c r="B45" s="456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8"/>
      <c r="N45" s="459"/>
      <c r="O45" s="460"/>
      <c r="P45" s="460"/>
      <c r="Q45" s="461"/>
      <c r="R45" s="459"/>
      <c r="S45" s="460"/>
      <c r="T45" s="460"/>
      <c r="U45" s="461"/>
      <c r="V45" s="825"/>
      <c r="W45" s="460"/>
      <c r="X45" s="460"/>
      <c r="Y45" s="826"/>
      <c r="Z45" s="827"/>
      <c r="AA45" s="828"/>
      <c r="AB45" s="829">
        <f>IF((Y45-V45)*24&lt;0,((24-(V45*24))+((Y45-0)*24)),(Y45-V45)*24)</f>
        <v>0</v>
      </c>
      <c r="AC45" s="830"/>
      <c r="AD45" s="831"/>
      <c r="AE45" s="832"/>
      <c r="AF45" s="833"/>
      <c r="AG45" s="833"/>
      <c r="AH45" s="833"/>
      <c r="AI45" s="833"/>
      <c r="AJ45" s="833"/>
      <c r="AK45" s="833"/>
      <c r="AL45" s="833"/>
      <c r="AM45" s="73">
        <v>0.16666666666666666</v>
      </c>
      <c r="AQ45" s="74">
        <f>IF(BS45="A",AB45,0)</f>
        <v>0</v>
      </c>
      <c r="BS45" s="75" t="str">
        <f>IF(AB45="","",IF(AB45&lt;=BT45,"","A"))</f>
        <v/>
      </c>
      <c r="BT45" s="72">
        <v>0.16665509259259259</v>
      </c>
    </row>
    <row r="46" spans="1:72" ht="9.75" customHeight="1" x14ac:dyDescent="0.2">
      <c r="A46" s="5"/>
      <c r="B46" s="452" t="s">
        <v>32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4"/>
      <c r="N46" s="442"/>
      <c r="O46" s="455"/>
      <c r="P46" s="455"/>
      <c r="Q46" s="430"/>
      <c r="R46" s="442"/>
      <c r="S46" s="455"/>
      <c r="T46" s="455"/>
      <c r="U46" s="430"/>
      <c r="V46" s="449"/>
      <c r="W46" s="450"/>
      <c r="X46" s="451"/>
      <c r="Y46" s="429"/>
      <c r="Z46" s="455"/>
      <c r="AA46" s="430"/>
      <c r="AB46" s="429"/>
      <c r="AC46" s="455"/>
      <c r="AD46" s="430"/>
      <c r="AE46" s="822">
        <v>1</v>
      </c>
      <c r="AF46" s="823"/>
      <c r="AG46" s="823"/>
      <c r="AH46" s="824">
        <f>AE46+Y47</f>
        <v>1</v>
      </c>
      <c r="AI46" s="823"/>
      <c r="AJ46" s="823"/>
      <c r="BS46" s="72"/>
    </row>
    <row r="47" spans="1:72" ht="15.6" customHeight="1" x14ac:dyDescent="0.2">
      <c r="A47" s="5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8"/>
      <c r="N47" s="459"/>
      <c r="O47" s="460"/>
      <c r="P47" s="460"/>
      <c r="Q47" s="461"/>
      <c r="R47" s="459"/>
      <c r="S47" s="460"/>
      <c r="T47" s="460"/>
      <c r="U47" s="461"/>
      <c r="V47" s="825"/>
      <c r="W47" s="460"/>
      <c r="X47" s="460"/>
      <c r="Y47" s="826"/>
      <c r="Z47" s="827"/>
      <c r="AA47" s="828"/>
      <c r="AB47" s="829">
        <f>IF((Y47-V47)*24&lt;0,((24-(V47*24))+((Y47-0)*24)),(Y47-V47)*24)</f>
        <v>0</v>
      </c>
      <c r="AC47" s="830"/>
      <c r="AD47" s="831"/>
      <c r="AE47" s="832"/>
      <c r="AF47" s="833"/>
      <c r="AG47" s="833"/>
      <c r="AH47" s="833"/>
      <c r="AI47" s="833"/>
      <c r="AJ47" s="833"/>
      <c r="AK47" s="833"/>
      <c r="AL47" s="833"/>
      <c r="AM47" s="73">
        <v>0.16666666666666666</v>
      </c>
      <c r="AQ47" s="74">
        <f>IF(BS47="A",AB47,0)</f>
        <v>0</v>
      </c>
      <c r="BS47" s="75" t="str">
        <f>IF(AB47="","",IF(AB47&lt;=BT47,"","A"))</f>
        <v/>
      </c>
      <c r="BT47" s="72">
        <v>0.16665509259259259</v>
      </c>
    </row>
    <row r="48" spans="1:72" ht="9.75" customHeight="1" x14ac:dyDescent="0.2">
      <c r="A48" s="5"/>
      <c r="B48" s="452" t="s">
        <v>33</v>
      </c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4"/>
      <c r="N48" s="442"/>
      <c r="O48" s="455"/>
      <c r="P48" s="455"/>
      <c r="Q48" s="430"/>
      <c r="R48" s="442"/>
      <c r="S48" s="455"/>
      <c r="T48" s="455"/>
      <c r="U48" s="430"/>
      <c r="V48" s="449"/>
      <c r="W48" s="450"/>
      <c r="X48" s="451"/>
      <c r="Y48" s="429"/>
      <c r="Z48" s="455"/>
      <c r="AA48" s="430"/>
      <c r="AB48" s="429"/>
      <c r="AC48" s="455"/>
      <c r="AD48" s="430"/>
      <c r="AE48" s="822">
        <v>1</v>
      </c>
      <c r="AF48" s="823"/>
      <c r="AG48" s="823"/>
      <c r="AH48" s="824">
        <f>AE48+Y49</f>
        <v>1</v>
      </c>
      <c r="AI48" s="823"/>
      <c r="AJ48" s="823"/>
      <c r="BS48" s="72"/>
    </row>
    <row r="49" spans="1:72" ht="15.6" customHeight="1" x14ac:dyDescent="0.2">
      <c r="A49" s="5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8"/>
      <c r="N49" s="459"/>
      <c r="O49" s="460"/>
      <c r="P49" s="460"/>
      <c r="Q49" s="461"/>
      <c r="R49" s="459"/>
      <c r="S49" s="460"/>
      <c r="T49" s="460"/>
      <c r="U49" s="461"/>
      <c r="V49" s="825"/>
      <c r="W49" s="460"/>
      <c r="X49" s="460"/>
      <c r="Y49" s="826"/>
      <c r="Z49" s="827"/>
      <c r="AA49" s="828"/>
      <c r="AB49" s="829">
        <f>IF((Y49-V49)*24&lt;0,((24-(V49*24))+((Y49-0)*24)),(Y49-V49)*24)</f>
        <v>0</v>
      </c>
      <c r="AC49" s="830"/>
      <c r="AD49" s="831"/>
      <c r="AE49" s="832"/>
      <c r="AF49" s="833"/>
      <c r="AG49" s="833"/>
      <c r="AH49" s="833"/>
      <c r="AI49" s="833"/>
      <c r="AJ49" s="833"/>
      <c r="AK49" s="833"/>
      <c r="AL49" s="833"/>
      <c r="AM49" s="73">
        <v>0.16666666666666666</v>
      </c>
      <c r="AQ49" s="74">
        <f>IF(BS49="A",AB49,0)</f>
        <v>0</v>
      </c>
      <c r="BS49" s="75" t="str">
        <f>IF(AB49="","",IF(AB49&lt;=BT49,"","A"))</f>
        <v/>
      </c>
      <c r="BT49" s="72">
        <v>0.16665509259259259</v>
      </c>
    </row>
    <row r="50" spans="1:72" ht="9.75" customHeight="1" x14ac:dyDescent="0.2">
      <c r="A50" s="5"/>
      <c r="B50" s="452" t="s">
        <v>34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4"/>
      <c r="N50" s="442"/>
      <c r="O50" s="455"/>
      <c r="P50" s="455"/>
      <c r="Q50" s="430"/>
      <c r="R50" s="442"/>
      <c r="S50" s="455"/>
      <c r="T50" s="455"/>
      <c r="U50" s="430"/>
      <c r="V50" s="449"/>
      <c r="W50" s="450"/>
      <c r="X50" s="451"/>
      <c r="Y50" s="429"/>
      <c r="Z50" s="455"/>
      <c r="AA50" s="430"/>
      <c r="AB50" s="429"/>
      <c r="AC50" s="455"/>
      <c r="AD50" s="430"/>
      <c r="AE50" s="822">
        <v>1</v>
      </c>
      <c r="AF50" s="823"/>
      <c r="AG50" s="823"/>
      <c r="AH50" s="824">
        <f>AE50+Y51</f>
        <v>1</v>
      </c>
      <c r="AI50" s="823"/>
      <c r="AJ50" s="823"/>
      <c r="BS50" s="72"/>
    </row>
    <row r="51" spans="1:72" ht="15.6" customHeight="1" x14ac:dyDescent="0.2">
      <c r="A51" s="5"/>
      <c r="B51" s="456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8"/>
      <c r="N51" s="459"/>
      <c r="O51" s="460"/>
      <c r="P51" s="460"/>
      <c r="Q51" s="461"/>
      <c r="R51" s="459"/>
      <c r="S51" s="460"/>
      <c r="T51" s="460"/>
      <c r="U51" s="461"/>
      <c r="V51" s="825"/>
      <c r="W51" s="460"/>
      <c r="X51" s="460"/>
      <c r="Y51" s="826"/>
      <c r="Z51" s="827"/>
      <c r="AA51" s="828"/>
      <c r="AB51" s="829">
        <f>IF((Y51-V51)*24&lt;0,((24-(V51*24))+((Y51-0)*24)),(Y51-V51)*24)</f>
        <v>0</v>
      </c>
      <c r="AC51" s="830"/>
      <c r="AD51" s="831"/>
      <c r="AE51" s="832"/>
      <c r="AF51" s="833"/>
      <c r="AG51" s="833"/>
      <c r="AH51" s="833"/>
      <c r="AI51" s="833"/>
      <c r="AJ51" s="833"/>
      <c r="AK51" s="833"/>
      <c r="AL51" s="833"/>
      <c r="AM51" s="73">
        <v>0.16666666666666666</v>
      </c>
      <c r="AQ51" s="74">
        <f>IF(BS51="A",AB51,0)</f>
        <v>0</v>
      </c>
      <c r="BS51" s="75" t="str">
        <f>IF(AB51="","",IF(AB51&lt;=BT51,"","A"))</f>
        <v/>
      </c>
      <c r="BT51" s="72">
        <v>0.16665509259259259</v>
      </c>
    </row>
    <row r="52" spans="1:72" ht="9.75" customHeight="1" x14ac:dyDescent="0.2">
      <c r="A52" s="5"/>
      <c r="B52" s="452" t="s">
        <v>35</v>
      </c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4"/>
      <c r="N52" s="442"/>
      <c r="O52" s="455"/>
      <c r="P52" s="455"/>
      <c r="Q52" s="430"/>
      <c r="R52" s="442"/>
      <c r="S52" s="455"/>
      <c r="T52" s="455"/>
      <c r="U52" s="430"/>
      <c r="V52" s="449"/>
      <c r="W52" s="450"/>
      <c r="X52" s="451"/>
      <c r="Y52" s="429"/>
      <c r="Z52" s="455"/>
      <c r="AA52" s="430"/>
      <c r="AB52" s="429"/>
      <c r="AC52" s="455"/>
      <c r="AD52" s="430"/>
      <c r="AE52" s="822">
        <v>1</v>
      </c>
      <c r="AF52" s="823"/>
      <c r="AG52" s="823"/>
      <c r="AH52" s="824">
        <f>AE52+Y53</f>
        <v>1</v>
      </c>
      <c r="AI52" s="823"/>
      <c r="AJ52" s="823"/>
      <c r="BS52" s="72"/>
    </row>
    <row r="53" spans="1:72" ht="15.6" customHeight="1" x14ac:dyDescent="0.2">
      <c r="A53" s="5"/>
      <c r="B53" s="456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8"/>
      <c r="N53" s="459"/>
      <c r="O53" s="460"/>
      <c r="P53" s="460"/>
      <c r="Q53" s="461"/>
      <c r="R53" s="459"/>
      <c r="S53" s="460"/>
      <c r="T53" s="460"/>
      <c r="U53" s="461"/>
      <c r="V53" s="825"/>
      <c r="W53" s="460"/>
      <c r="X53" s="460"/>
      <c r="Y53" s="826"/>
      <c r="Z53" s="827"/>
      <c r="AA53" s="828"/>
      <c r="AB53" s="829">
        <f>IF((Y53-V53)*24&lt;0,((24-(V53*24))+((Y53-0)*24)),(Y53-V53)*24)</f>
        <v>0</v>
      </c>
      <c r="AC53" s="830"/>
      <c r="AD53" s="831"/>
      <c r="AE53" s="832"/>
      <c r="AF53" s="833"/>
      <c r="AG53" s="833"/>
      <c r="AH53" s="833"/>
      <c r="AI53" s="833"/>
      <c r="AJ53" s="833"/>
      <c r="AK53" s="833"/>
      <c r="AL53" s="833"/>
      <c r="AM53" s="73">
        <v>0.16666666666666666</v>
      </c>
      <c r="AQ53" s="74">
        <f>IF(BS53="A",AB53,0)</f>
        <v>0</v>
      </c>
      <c r="BS53" s="75" t="str">
        <f>IF(AB53="","",IF(AB53&lt;=BT53,"","A"))</f>
        <v/>
      </c>
      <c r="BT53" s="72">
        <v>0.16665509259259259</v>
      </c>
    </row>
    <row r="54" spans="1:72" ht="9.75" customHeight="1" x14ac:dyDescent="0.2">
      <c r="A54" s="5"/>
      <c r="B54" s="452" t="s">
        <v>38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4"/>
      <c r="N54" s="442"/>
      <c r="O54" s="455"/>
      <c r="P54" s="455"/>
      <c r="Q54" s="430"/>
      <c r="R54" s="442"/>
      <c r="S54" s="455"/>
      <c r="T54" s="455"/>
      <c r="U54" s="430"/>
      <c r="V54" s="449"/>
      <c r="W54" s="450"/>
      <c r="X54" s="451"/>
      <c r="Y54" s="429"/>
      <c r="Z54" s="455"/>
      <c r="AA54" s="430"/>
      <c r="AB54" s="429"/>
      <c r="AC54" s="455"/>
      <c r="AD54" s="430"/>
      <c r="AE54" s="822">
        <v>1</v>
      </c>
      <c r="AF54" s="823"/>
      <c r="AG54" s="823"/>
      <c r="AH54" s="824">
        <f>AE54+Y55</f>
        <v>1</v>
      </c>
      <c r="AI54" s="823"/>
      <c r="AJ54" s="823"/>
      <c r="BS54" s="72"/>
    </row>
    <row r="55" spans="1:72" ht="15.6" customHeight="1" x14ac:dyDescent="0.2">
      <c r="A55" s="5"/>
      <c r="B55" s="456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8"/>
      <c r="N55" s="459"/>
      <c r="O55" s="460"/>
      <c r="P55" s="460"/>
      <c r="Q55" s="461"/>
      <c r="R55" s="459"/>
      <c r="S55" s="460"/>
      <c r="T55" s="460"/>
      <c r="U55" s="461"/>
      <c r="V55" s="825"/>
      <c r="W55" s="460"/>
      <c r="X55" s="460"/>
      <c r="Y55" s="826"/>
      <c r="Z55" s="827"/>
      <c r="AA55" s="828"/>
      <c r="AB55" s="829">
        <f>IF((Y55-V55)*24&lt;0,((24-(V55*24))+((Y55-0)*24)),(Y55-V55)*24)</f>
        <v>0</v>
      </c>
      <c r="AC55" s="830"/>
      <c r="AD55" s="831"/>
      <c r="AE55" s="832"/>
      <c r="AF55" s="833"/>
      <c r="AG55" s="833"/>
      <c r="AH55" s="833"/>
      <c r="AI55" s="833"/>
      <c r="AJ55" s="833"/>
      <c r="AK55" s="833"/>
      <c r="AL55" s="833"/>
      <c r="AM55" s="73">
        <v>0.16666666666666666</v>
      </c>
      <c r="AQ55" s="74">
        <f>IF(BS55="A",AB55,0)</f>
        <v>0</v>
      </c>
      <c r="BS55" s="75" t="str">
        <f>IF(AB55="","",IF(AB55&lt;=BT55,"","A"))</f>
        <v/>
      </c>
      <c r="BT55" s="72">
        <v>0.16665509259259259</v>
      </c>
    </row>
    <row r="56" spans="1:72" ht="9.75" customHeight="1" x14ac:dyDescent="0.2">
      <c r="A56" s="5"/>
      <c r="B56" s="452" t="s">
        <v>39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4"/>
      <c r="N56" s="442"/>
      <c r="O56" s="443"/>
      <c r="P56" s="443"/>
      <c r="Q56" s="502"/>
      <c r="R56" s="442"/>
      <c r="S56" s="443"/>
      <c r="T56" s="443"/>
      <c r="U56" s="502"/>
      <c r="V56" s="449"/>
      <c r="W56" s="450"/>
      <c r="X56" s="451"/>
      <c r="Y56" s="429"/>
      <c r="Z56" s="455"/>
      <c r="AA56" s="430"/>
      <c r="AB56" s="429"/>
      <c r="AC56" s="455"/>
      <c r="AD56" s="430"/>
      <c r="AE56" s="822">
        <v>1</v>
      </c>
      <c r="AF56" s="823"/>
      <c r="AG56" s="823"/>
      <c r="AH56" s="824">
        <f>AE56+Y57</f>
        <v>1</v>
      </c>
      <c r="AI56" s="823"/>
      <c r="AJ56" s="823"/>
      <c r="BS56" s="72"/>
    </row>
    <row r="57" spans="1:72" ht="15.6" customHeight="1" x14ac:dyDescent="0.2">
      <c r="A57" s="5"/>
      <c r="B57" s="456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8"/>
      <c r="N57" s="459"/>
      <c r="O57" s="460"/>
      <c r="P57" s="460"/>
      <c r="Q57" s="461"/>
      <c r="R57" s="459"/>
      <c r="S57" s="460"/>
      <c r="T57" s="460"/>
      <c r="U57" s="461"/>
      <c r="V57" s="825"/>
      <c r="W57" s="460"/>
      <c r="X57" s="460"/>
      <c r="Y57" s="826"/>
      <c r="Z57" s="827"/>
      <c r="AA57" s="828"/>
      <c r="AB57" s="829">
        <f>IF((Y57-V57)*24&lt;0,((24-(V57*24))+((Y57-0)*24)),(Y57-V57)*24)</f>
        <v>0</v>
      </c>
      <c r="AC57" s="830"/>
      <c r="AD57" s="831"/>
      <c r="AE57" s="832"/>
      <c r="AF57" s="833"/>
      <c r="AG57" s="833"/>
      <c r="AH57" s="833"/>
      <c r="AI57" s="833"/>
      <c r="AJ57" s="833"/>
      <c r="AK57" s="833"/>
      <c r="AL57" s="833"/>
      <c r="AM57" s="73">
        <v>0.16666666666666666</v>
      </c>
      <c r="AQ57" s="74">
        <f>IF(BS57="A",AB57,0)</f>
        <v>0</v>
      </c>
      <c r="BS57" s="75" t="str">
        <f>IF(AB57="","",IF(AB57&lt;=BT57,"","A"))</f>
        <v/>
      </c>
      <c r="BT57" s="72">
        <v>0.16665509259259259</v>
      </c>
    </row>
    <row r="58" spans="1:72" ht="9.75" customHeight="1" x14ac:dyDescent="0.2">
      <c r="A58" s="5"/>
      <c r="B58" s="452" t="s">
        <v>40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4"/>
      <c r="N58" s="442"/>
      <c r="O58" s="455"/>
      <c r="P58" s="455"/>
      <c r="Q58" s="430"/>
      <c r="R58" s="442"/>
      <c r="S58" s="455"/>
      <c r="T58" s="455"/>
      <c r="U58" s="430"/>
      <c r="V58" s="449"/>
      <c r="W58" s="450"/>
      <c r="X58" s="451"/>
      <c r="Y58" s="429"/>
      <c r="Z58" s="455"/>
      <c r="AA58" s="430"/>
      <c r="AB58" s="429"/>
      <c r="AC58" s="455"/>
      <c r="AD58" s="430"/>
      <c r="AE58" s="822">
        <v>1</v>
      </c>
      <c r="AF58" s="823"/>
      <c r="AG58" s="823"/>
      <c r="AH58" s="824">
        <f>AE58+Y59</f>
        <v>1</v>
      </c>
      <c r="AI58" s="823"/>
      <c r="AJ58" s="823"/>
      <c r="BS58" s="72"/>
    </row>
    <row r="59" spans="1:72" ht="15.6" customHeight="1" x14ac:dyDescent="0.2">
      <c r="A59" s="5"/>
      <c r="B59" s="456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8"/>
      <c r="N59" s="459"/>
      <c r="O59" s="460"/>
      <c r="P59" s="460"/>
      <c r="Q59" s="461"/>
      <c r="R59" s="459"/>
      <c r="S59" s="460"/>
      <c r="T59" s="460"/>
      <c r="U59" s="461"/>
      <c r="V59" s="825"/>
      <c r="W59" s="460"/>
      <c r="X59" s="460"/>
      <c r="Y59" s="826"/>
      <c r="Z59" s="827"/>
      <c r="AA59" s="828"/>
      <c r="AB59" s="829">
        <f>IF((Y59-V59)*24&lt;0,((24-(V59*24))+((Y59-0)*24)),(Y59-V59)*24)</f>
        <v>0</v>
      </c>
      <c r="AC59" s="830"/>
      <c r="AD59" s="831"/>
      <c r="AE59" s="832"/>
      <c r="AF59" s="833"/>
      <c r="AG59" s="833"/>
      <c r="AH59" s="833"/>
      <c r="AI59" s="833"/>
      <c r="AJ59" s="833"/>
      <c r="AK59" s="833"/>
      <c r="AL59" s="833"/>
      <c r="AM59" s="73">
        <v>0.16666666666666666</v>
      </c>
      <c r="AQ59" s="74">
        <f>IF(BS59="A",AB59,0)</f>
        <v>0</v>
      </c>
      <c r="BS59" s="75" t="str">
        <f>IF(AB59="","",IF(AB59&lt;=BT59,"","A"))</f>
        <v/>
      </c>
      <c r="BT59" s="72">
        <v>0.16665509259259259</v>
      </c>
    </row>
    <row r="60" spans="1:72" ht="15" customHeight="1" x14ac:dyDescent="0.2">
      <c r="A60" s="5"/>
      <c r="B60" s="9"/>
      <c r="C60" s="10"/>
      <c r="D60" s="10"/>
      <c r="E60" s="10"/>
      <c r="F60" s="11"/>
      <c r="G60" s="12"/>
      <c r="H60" s="12"/>
      <c r="I60" s="26"/>
      <c r="J60" s="834" t="s">
        <v>46</v>
      </c>
      <c r="K60" s="834"/>
      <c r="L60" s="834"/>
      <c r="M60" s="835"/>
      <c r="N60" s="836">
        <f>COUNTA(B15,B17,B19,B21,B23,B25,B27,B29,B31,B33,B35,B37,B39,B41,B43,B45,B47,B49,B51,B53,B55,B57,B59)</f>
        <v>0</v>
      </c>
      <c r="O60" s="837"/>
      <c r="P60" s="837"/>
      <c r="Q60" s="838"/>
      <c r="R60" s="27"/>
      <c r="S60" s="28"/>
      <c r="T60" s="28"/>
      <c r="U60" s="28"/>
      <c r="V60" s="27"/>
      <c r="W60" s="28"/>
      <c r="X60" s="839" t="s">
        <v>84</v>
      </c>
      <c r="Y60" s="840"/>
      <c r="Z60" s="840"/>
      <c r="AA60" s="841"/>
      <c r="AB60" s="842">
        <f>SUM(AB14:AD59)</f>
        <v>0</v>
      </c>
      <c r="AC60" s="843"/>
      <c r="AD60" s="844"/>
    </row>
    <row r="61" spans="1:72" ht="12.75" customHeight="1" x14ac:dyDescent="0.2">
      <c r="A61" s="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839" t="s">
        <v>255</v>
      </c>
      <c r="Y61" s="840"/>
      <c r="Z61" s="840"/>
      <c r="AA61" s="841"/>
      <c r="AB61" s="845">
        <f>AB60*'Satser m.v.'!D84</f>
        <v>0</v>
      </c>
      <c r="AC61" s="846"/>
      <c r="AD61" s="847"/>
      <c r="AQ61" s="74">
        <f>SUM(AQ59,AQ57,AQ55,AQ53,AQ51,AQ49,AQ47,AQ45,AQ43,AQ41,AQ39,AQ37,AQ35,AQ33,AQ31,AQ29,AQ27,AQ25,AQ23,AQ21,AQ19,AQ17,AQ15)</f>
        <v>0</v>
      </c>
      <c r="BS61" s="71">
        <f>COUNTIF(BS15:BS59,"A")</f>
        <v>0</v>
      </c>
    </row>
    <row r="62" spans="1:72" ht="12.75" customHeight="1" x14ac:dyDescent="0.2">
      <c r="A62" s="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12"/>
    </row>
    <row r="63" spans="1:72" ht="15.6" customHeight="1" x14ac:dyDescent="0.2">
      <c r="A63" s="5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54"/>
    </row>
    <row r="64" spans="1:72" ht="9.75" customHeight="1" x14ac:dyDescent="0.2">
      <c r="A64" s="403" t="str">
        <f>"GP1440 Versjon: " &amp; 'GP-1440'!$AE$2</f>
        <v>GP1440 Versjon: 2.0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5"/>
    </row>
  </sheetData>
  <sheetProtection selectLockedCells="1"/>
  <mergeCells count="367">
    <mergeCell ref="A64:AD64"/>
    <mergeCell ref="Y50:AA50"/>
    <mergeCell ref="AB50:AD50"/>
    <mergeCell ref="Y52:AA52"/>
    <mergeCell ref="AB52:AD52"/>
    <mergeCell ref="Y54:AA54"/>
    <mergeCell ref="V59:X59"/>
    <mergeCell ref="Y59:AA59"/>
    <mergeCell ref="AB59:AD59"/>
    <mergeCell ref="AB61:AD61"/>
    <mergeCell ref="B59:M59"/>
    <mergeCell ref="N59:Q59"/>
    <mergeCell ref="R59:U59"/>
    <mergeCell ref="X61:AA61"/>
    <mergeCell ref="B57:M57"/>
    <mergeCell ref="N57:Q57"/>
    <mergeCell ref="R57:U57"/>
    <mergeCell ref="V57:X57"/>
    <mergeCell ref="Y57:AA57"/>
    <mergeCell ref="B50:M50"/>
    <mergeCell ref="N50:Q50"/>
    <mergeCell ref="R50:U50"/>
    <mergeCell ref="B52:M52"/>
    <mergeCell ref="N52:Q52"/>
    <mergeCell ref="AE59:AL59"/>
    <mergeCell ref="J60:M60"/>
    <mergeCell ref="N60:Q60"/>
    <mergeCell ref="X60:AA60"/>
    <mergeCell ref="AB60:AD60"/>
    <mergeCell ref="B58:M58"/>
    <mergeCell ref="N58:Q58"/>
    <mergeCell ref="R58:U58"/>
    <mergeCell ref="V58:X58"/>
    <mergeCell ref="AE58:AG58"/>
    <mergeCell ref="AH58:AJ58"/>
    <mergeCell ref="Y58:AA58"/>
    <mergeCell ref="AB58:AD58"/>
    <mergeCell ref="AE57:AL57"/>
    <mergeCell ref="AB57:AD57"/>
    <mergeCell ref="AE55:AL55"/>
    <mergeCell ref="B56:M56"/>
    <mergeCell ref="N56:Q56"/>
    <mergeCell ref="R56:U56"/>
    <mergeCell ref="V56:X56"/>
    <mergeCell ref="AE56:AG56"/>
    <mergeCell ref="AH56:AJ56"/>
    <mergeCell ref="B55:M55"/>
    <mergeCell ref="N55:Q55"/>
    <mergeCell ref="R55:U55"/>
    <mergeCell ref="V55:X55"/>
    <mergeCell ref="Y55:AA55"/>
    <mergeCell ref="AB55:AD55"/>
    <mergeCell ref="Y56:AA56"/>
    <mergeCell ref="AB56:AD56"/>
    <mergeCell ref="AE53:AL53"/>
    <mergeCell ref="B54:M54"/>
    <mergeCell ref="N54:Q54"/>
    <mergeCell ref="R54:U54"/>
    <mergeCell ref="V54:X54"/>
    <mergeCell ref="AE54:AG54"/>
    <mergeCell ref="AH54:AJ54"/>
    <mergeCell ref="B53:M53"/>
    <mergeCell ref="N53:Q53"/>
    <mergeCell ref="R53:U53"/>
    <mergeCell ref="V53:X53"/>
    <mergeCell ref="Y53:AA53"/>
    <mergeCell ref="AB53:AD53"/>
    <mergeCell ref="AB54:AD54"/>
    <mergeCell ref="R52:U52"/>
    <mergeCell ref="V52:X52"/>
    <mergeCell ref="AE52:AG52"/>
    <mergeCell ref="AH52:AJ52"/>
    <mergeCell ref="B51:M51"/>
    <mergeCell ref="N51:Q51"/>
    <mergeCell ref="R51:U51"/>
    <mergeCell ref="B45:M45"/>
    <mergeCell ref="N45:Q45"/>
    <mergeCell ref="R45:U45"/>
    <mergeCell ref="B48:M48"/>
    <mergeCell ref="N48:Q48"/>
    <mergeCell ref="R48:U48"/>
    <mergeCell ref="AH48:AJ48"/>
    <mergeCell ref="AB49:AD49"/>
    <mergeCell ref="B46:M46"/>
    <mergeCell ref="B49:M49"/>
    <mergeCell ref="N49:Q49"/>
    <mergeCell ref="R49:U49"/>
    <mergeCell ref="Y48:AA48"/>
    <mergeCell ref="AB48:AD48"/>
    <mergeCell ref="Y45:AA45"/>
    <mergeCell ref="AB45:AD45"/>
    <mergeCell ref="V51:X51"/>
    <mergeCell ref="Y51:AA51"/>
    <mergeCell ref="AB51:AD51"/>
    <mergeCell ref="AE51:AL51"/>
    <mergeCell ref="AE49:AL49"/>
    <mergeCell ref="V49:X49"/>
    <mergeCell ref="Y49:AA49"/>
    <mergeCell ref="V50:X50"/>
    <mergeCell ref="AE50:AG50"/>
    <mergeCell ref="AH50:AJ50"/>
    <mergeCell ref="AE44:AG44"/>
    <mergeCell ref="Y44:AA44"/>
    <mergeCell ref="AB44:AD44"/>
    <mergeCell ref="Y46:AA46"/>
    <mergeCell ref="V48:X48"/>
    <mergeCell ref="AE48:AG48"/>
    <mergeCell ref="V47:X47"/>
    <mergeCell ref="Y47:AA47"/>
    <mergeCell ref="AB47:AD47"/>
    <mergeCell ref="B47:M47"/>
    <mergeCell ref="N47:Q47"/>
    <mergeCell ref="R47:U47"/>
    <mergeCell ref="AB46:AD46"/>
    <mergeCell ref="B43:M43"/>
    <mergeCell ref="N43:Q43"/>
    <mergeCell ref="R43:U43"/>
    <mergeCell ref="V43:X43"/>
    <mergeCell ref="AH46:AJ46"/>
    <mergeCell ref="AE47:AL47"/>
    <mergeCell ref="AH44:AJ44"/>
    <mergeCell ref="AE45:AL45"/>
    <mergeCell ref="V45:X45"/>
    <mergeCell ref="B44:M44"/>
    <mergeCell ref="N44:Q44"/>
    <mergeCell ref="N46:Q46"/>
    <mergeCell ref="R46:U46"/>
    <mergeCell ref="V46:X46"/>
    <mergeCell ref="AE46:AG46"/>
    <mergeCell ref="Y43:AA43"/>
    <mergeCell ref="AB43:AD43"/>
    <mergeCell ref="AE43:AL43"/>
    <mergeCell ref="R44:U44"/>
    <mergeCell ref="V44:X44"/>
    <mergeCell ref="V42:X42"/>
    <mergeCell ref="AE42:AG42"/>
    <mergeCell ref="AE39:AL39"/>
    <mergeCell ref="V40:X40"/>
    <mergeCell ref="AE40:AG40"/>
    <mergeCell ref="AH40:AJ40"/>
    <mergeCell ref="AH42:AJ42"/>
    <mergeCell ref="Y39:AA39"/>
    <mergeCell ref="AB39:AD39"/>
    <mergeCell ref="Y40:AA40"/>
    <mergeCell ref="AB40:AD40"/>
    <mergeCell ref="Y42:AA42"/>
    <mergeCell ref="AB42:AD42"/>
    <mergeCell ref="Y41:AA41"/>
    <mergeCell ref="AB41:AD41"/>
    <mergeCell ref="B39:M39"/>
    <mergeCell ref="N39:Q39"/>
    <mergeCell ref="R39:U39"/>
    <mergeCell ref="V39:X39"/>
    <mergeCell ref="B41:M41"/>
    <mergeCell ref="N41:Q41"/>
    <mergeCell ref="R41:U41"/>
    <mergeCell ref="V41:X41"/>
    <mergeCell ref="AE41:AL41"/>
    <mergeCell ref="AE37:AL37"/>
    <mergeCell ref="B38:M38"/>
    <mergeCell ref="N38:Q38"/>
    <mergeCell ref="R38:U38"/>
    <mergeCell ref="V38:X38"/>
    <mergeCell ref="AE38:AG38"/>
    <mergeCell ref="AH38:AJ38"/>
    <mergeCell ref="B37:M37"/>
    <mergeCell ref="N37:Q37"/>
    <mergeCell ref="R37:U37"/>
    <mergeCell ref="V37:X37"/>
    <mergeCell ref="Y37:AA37"/>
    <mergeCell ref="AB37:AD37"/>
    <mergeCell ref="Y38:AA38"/>
    <mergeCell ref="AB38:AD38"/>
    <mergeCell ref="AE35:AL35"/>
    <mergeCell ref="B36:M36"/>
    <mergeCell ref="N36:Q36"/>
    <mergeCell ref="R36:U36"/>
    <mergeCell ref="V36:X36"/>
    <mergeCell ref="AE36:AG36"/>
    <mergeCell ref="AH36:AJ36"/>
    <mergeCell ref="B35:M35"/>
    <mergeCell ref="N35:Q35"/>
    <mergeCell ref="R35:U35"/>
    <mergeCell ref="V35:X35"/>
    <mergeCell ref="Y35:AA35"/>
    <mergeCell ref="AB35:AD35"/>
    <mergeCell ref="Y36:AA36"/>
    <mergeCell ref="AB36:AD36"/>
    <mergeCell ref="B34:M34"/>
    <mergeCell ref="N34:Q34"/>
    <mergeCell ref="R34:U34"/>
    <mergeCell ref="V34:X34"/>
    <mergeCell ref="AE34:AG34"/>
    <mergeCell ref="AH34:AJ34"/>
    <mergeCell ref="B33:M33"/>
    <mergeCell ref="N33:Q33"/>
    <mergeCell ref="R33:U33"/>
    <mergeCell ref="Y34:AA34"/>
    <mergeCell ref="AB34:AD34"/>
    <mergeCell ref="Y30:AA30"/>
    <mergeCell ref="AB30:AD30"/>
    <mergeCell ref="Y32:AA32"/>
    <mergeCell ref="AB32:AD32"/>
    <mergeCell ref="V27:X27"/>
    <mergeCell ref="Y27:AA27"/>
    <mergeCell ref="AB27:AD27"/>
    <mergeCell ref="V29:X29"/>
    <mergeCell ref="Y29:AA29"/>
    <mergeCell ref="AB29:AD29"/>
    <mergeCell ref="AE31:AL31"/>
    <mergeCell ref="B32:M32"/>
    <mergeCell ref="N32:Q32"/>
    <mergeCell ref="R32:U32"/>
    <mergeCell ref="V32:X32"/>
    <mergeCell ref="AE32:AG32"/>
    <mergeCell ref="AH32:AJ32"/>
    <mergeCell ref="V31:X31"/>
    <mergeCell ref="Y31:AA31"/>
    <mergeCell ref="B31:M31"/>
    <mergeCell ref="N31:Q31"/>
    <mergeCell ref="R31:U31"/>
    <mergeCell ref="B23:M23"/>
    <mergeCell ref="AB31:AD31"/>
    <mergeCell ref="V33:X33"/>
    <mergeCell ref="Y33:AA33"/>
    <mergeCell ref="AB33:AD33"/>
    <mergeCell ref="B28:M28"/>
    <mergeCell ref="N28:Q28"/>
    <mergeCell ref="AE28:AG28"/>
    <mergeCell ref="AH28:AJ28"/>
    <mergeCell ref="AE29:AL29"/>
    <mergeCell ref="B30:M30"/>
    <mergeCell ref="N30:Q30"/>
    <mergeCell ref="R30:U30"/>
    <mergeCell ref="V30:X30"/>
    <mergeCell ref="AE30:AG30"/>
    <mergeCell ref="Y28:AA28"/>
    <mergeCell ref="AB28:AD28"/>
    <mergeCell ref="AE33:AL33"/>
    <mergeCell ref="AH30:AJ30"/>
    <mergeCell ref="B29:M29"/>
    <mergeCell ref="N29:Q29"/>
    <mergeCell ref="R29:U29"/>
    <mergeCell ref="B27:M27"/>
    <mergeCell ref="N27:Q27"/>
    <mergeCell ref="B24:M24"/>
    <mergeCell ref="N24:Q24"/>
    <mergeCell ref="R24:U24"/>
    <mergeCell ref="V24:X24"/>
    <mergeCell ref="AE24:AG24"/>
    <mergeCell ref="AH24:AJ24"/>
    <mergeCell ref="B26:M26"/>
    <mergeCell ref="N26:Q26"/>
    <mergeCell ref="R26:U26"/>
    <mergeCell ref="V26:X26"/>
    <mergeCell ref="AE26:AG26"/>
    <mergeCell ref="AH26:AJ26"/>
    <mergeCell ref="B25:M25"/>
    <mergeCell ref="N25:Q25"/>
    <mergeCell ref="R25:U25"/>
    <mergeCell ref="Y24:AA24"/>
    <mergeCell ref="AB24:AD24"/>
    <mergeCell ref="Y26:AA26"/>
    <mergeCell ref="AB26:AD26"/>
    <mergeCell ref="N23:Q23"/>
    <mergeCell ref="R23:U23"/>
    <mergeCell ref="V23:X23"/>
    <mergeCell ref="Y23:AA23"/>
    <mergeCell ref="AB23:AD23"/>
    <mergeCell ref="V25:X25"/>
    <mergeCell ref="Y25:AA25"/>
    <mergeCell ref="AB25:AD25"/>
    <mergeCell ref="R27:U27"/>
    <mergeCell ref="R28:U28"/>
    <mergeCell ref="V28:X28"/>
    <mergeCell ref="AE19:AL19"/>
    <mergeCell ref="AB20:AD20"/>
    <mergeCell ref="Y22:AA22"/>
    <mergeCell ref="AB22:AD22"/>
    <mergeCell ref="AE20:AG20"/>
    <mergeCell ref="AH20:AJ20"/>
    <mergeCell ref="AE21:AL21"/>
    <mergeCell ref="AE23:AL23"/>
    <mergeCell ref="AE25:AL25"/>
    <mergeCell ref="AE27:AL27"/>
    <mergeCell ref="B22:M22"/>
    <mergeCell ref="N22:Q22"/>
    <mergeCell ref="R22:U22"/>
    <mergeCell ref="V22:X22"/>
    <mergeCell ref="AE22:AG22"/>
    <mergeCell ref="AH22:AJ22"/>
    <mergeCell ref="B21:M21"/>
    <mergeCell ref="B19:M19"/>
    <mergeCell ref="N19:Q19"/>
    <mergeCell ref="R19:U19"/>
    <mergeCell ref="V19:X19"/>
    <mergeCell ref="Y19:AA19"/>
    <mergeCell ref="AB19:AD19"/>
    <mergeCell ref="V21:X21"/>
    <mergeCell ref="Y21:AA21"/>
    <mergeCell ref="AB21:AD21"/>
    <mergeCell ref="B20:M20"/>
    <mergeCell ref="N20:Q20"/>
    <mergeCell ref="R20:U20"/>
    <mergeCell ref="V20:X20"/>
    <mergeCell ref="N21:Q21"/>
    <mergeCell ref="R21:U21"/>
    <mergeCell ref="Y20:AA20"/>
    <mergeCell ref="B18:M18"/>
    <mergeCell ref="N18:Q18"/>
    <mergeCell ref="R18:U18"/>
    <mergeCell ref="V18:X18"/>
    <mergeCell ref="AE18:AG18"/>
    <mergeCell ref="AH18:AJ18"/>
    <mergeCell ref="B17:M17"/>
    <mergeCell ref="N17:Q17"/>
    <mergeCell ref="R17:U17"/>
    <mergeCell ref="V17:X17"/>
    <mergeCell ref="Y17:AA17"/>
    <mergeCell ref="AB17:AD17"/>
    <mergeCell ref="Y18:AA18"/>
    <mergeCell ref="AB18:AD18"/>
    <mergeCell ref="AE17:AL17"/>
    <mergeCell ref="B14:M14"/>
    <mergeCell ref="N14:Q14"/>
    <mergeCell ref="R14:U14"/>
    <mergeCell ref="V14:X14"/>
    <mergeCell ref="AE14:AG14"/>
    <mergeCell ref="AH14:AJ14"/>
    <mergeCell ref="B15:M15"/>
    <mergeCell ref="N15:Q15"/>
    <mergeCell ref="R15:U15"/>
    <mergeCell ref="AB14:AD14"/>
    <mergeCell ref="Y14:AA14"/>
    <mergeCell ref="Y16:AA16"/>
    <mergeCell ref="AB16:AD16"/>
    <mergeCell ref="AE15:AL15"/>
    <mergeCell ref="B16:M16"/>
    <mergeCell ref="N16:Q16"/>
    <mergeCell ref="R16:U16"/>
    <mergeCell ref="V16:X16"/>
    <mergeCell ref="AE16:AG16"/>
    <mergeCell ref="AH16:AJ16"/>
    <mergeCell ref="V15:X15"/>
    <mergeCell ref="Y15:AA15"/>
    <mergeCell ref="AB15:AD15"/>
    <mergeCell ref="B11:M11"/>
    <mergeCell ref="Y11:AA11"/>
    <mergeCell ref="AB11:AD11"/>
    <mergeCell ref="B12:M12"/>
    <mergeCell ref="Y12:AA12"/>
    <mergeCell ref="AB12:AD12"/>
    <mergeCell ref="B13:M13"/>
    <mergeCell ref="N13:Q13"/>
    <mergeCell ref="R13:U13"/>
    <mergeCell ref="V13:X13"/>
    <mergeCell ref="Y13:AA13"/>
    <mergeCell ref="AB13:AD13"/>
    <mergeCell ref="B1:N1"/>
    <mergeCell ref="S1:AD4"/>
    <mergeCell ref="B2:N2"/>
    <mergeCell ref="B3:N3"/>
    <mergeCell ref="B4:N4"/>
    <mergeCell ref="B5:N5"/>
    <mergeCell ref="S5:AD5"/>
    <mergeCell ref="W8:AD8"/>
    <mergeCell ref="W9:AD9"/>
  </mergeCells>
  <conditionalFormatting sqref="AE15:AL15">
    <cfRule type="cellIs" dxfId="45" priority="135" stopIfTrue="1" operator="equal">
      <formula>"over 4 timer"</formula>
    </cfRule>
    <cfRule type="cellIs" dxfId="44" priority="139" stopIfTrue="1" operator="equal">
      <formula>"&lt;&lt; MÅ fylles ut med kolon! Eks: 18:30"</formula>
    </cfRule>
  </conditionalFormatting>
  <conditionalFormatting sqref="AE17:AL17">
    <cfRule type="cellIs" dxfId="43" priority="130" stopIfTrue="1" operator="equal">
      <formula>"over 4 timer"</formula>
    </cfRule>
    <cfRule type="cellIs" dxfId="42" priority="131" stopIfTrue="1" operator="equal">
      <formula>"&lt;&lt; MÅ fylles ut med kolon! Eks: 18:30"</formula>
    </cfRule>
  </conditionalFormatting>
  <conditionalFormatting sqref="AE19:AL19">
    <cfRule type="cellIs" dxfId="41" priority="128" stopIfTrue="1" operator="equal">
      <formula>"over 4 timer"</formula>
    </cfRule>
    <cfRule type="cellIs" dxfId="40" priority="129" stopIfTrue="1" operator="equal">
      <formula>"&lt;&lt; MÅ fylles ut med kolon! Eks: 18:30"</formula>
    </cfRule>
  </conditionalFormatting>
  <conditionalFormatting sqref="AE21:AL21">
    <cfRule type="cellIs" dxfId="39" priority="126" stopIfTrue="1" operator="equal">
      <formula>"over 4 timer"</formula>
    </cfRule>
    <cfRule type="cellIs" dxfId="38" priority="127" stopIfTrue="1" operator="equal">
      <formula>"&lt;&lt; MÅ fylles ut med kolon! Eks: 18:30"</formula>
    </cfRule>
  </conditionalFormatting>
  <conditionalFormatting sqref="AE23:AL23">
    <cfRule type="cellIs" dxfId="37" priority="124" stopIfTrue="1" operator="equal">
      <formula>"over 4 timer"</formula>
    </cfRule>
    <cfRule type="cellIs" dxfId="36" priority="125" stopIfTrue="1" operator="equal">
      <formula>"&lt;&lt; MÅ fylles ut med kolon! Eks: 18:30"</formula>
    </cfRule>
  </conditionalFormatting>
  <conditionalFormatting sqref="AE25:AL25">
    <cfRule type="cellIs" dxfId="35" priority="122" stopIfTrue="1" operator="equal">
      <formula>"over 4 timer"</formula>
    </cfRule>
    <cfRule type="cellIs" dxfId="34" priority="123" stopIfTrue="1" operator="equal">
      <formula>"&lt;&lt; MÅ fylles ut med kolon! Eks: 18:30"</formula>
    </cfRule>
  </conditionalFormatting>
  <conditionalFormatting sqref="AE27:AL27">
    <cfRule type="cellIs" dxfId="33" priority="120" stopIfTrue="1" operator="equal">
      <formula>"over 4 timer"</formula>
    </cfRule>
    <cfRule type="cellIs" dxfId="32" priority="121" stopIfTrue="1" operator="equal">
      <formula>"&lt;&lt; MÅ fylles ut med kolon! Eks: 18:30"</formula>
    </cfRule>
  </conditionalFormatting>
  <conditionalFormatting sqref="AE29:AL29">
    <cfRule type="cellIs" dxfId="31" priority="118" stopIfTrue="1" operator="equal">
      <formula>"over 4 timer"</formula>
    </cfRule>
    <cfRule type="cellIs" dxfId="30" priority="119" stopIfTrue="1" operator="equal">
      <formula>"&lt;&lt; MÅ fylles ut med kolon! Eks: 18:30"</formula>
    </cfRule>
  </conditionalFormatting>
  <conditionalFormatting sqref="AE31:AL31">
    <cfRule type="cellIs" dxfId="29" priority="116" stopIfTrue="1" operator="equal">
      <formula>"over 4 timer"</formula>
    </cfRule>
    <cfRule type="cellIs" dxfId="28" priority="117" stopIfTrue="1" operator="equal">
      <formula>"&lt;&lt; MÅ fylles ut med kolon! Eks: 18:30"</formula>
    </cfRule>
  </conditionalFormatting>
  <conditionalFormatting sqref="AE33:AL33">
    <cfRule type="cellIs" dxfId="27" priority="114" stopIfTrue="1" operator="equal">
      <formula>"over 4 timer"</formula>
    </cfRule>
    <cfRule type="cellIs" dxfId="26" priority="115" stopIfTrue="1" operator="equal">
      <formula>"&lt;&lt; MÅ fylles ut med kolon! Eks: 18:30"</formula>
    </cfRule>
  </conditionalFormatting>
  <conditionalFormatting sqref="AE35:AL35">
    <cfRule type="cellIs" dxfId="25" priority="112" stopIfTrue="1" operator="equal">
      <formula>"over 4 timer"</formula>
    </cfRule>
    <cfRule type="cellIs" dxfId="24" priority="113" stopIfTrue="1" operator="equal">
      <formula>"&lt;&lt; MÅ fylles ut med kolon! Eks: 18:30"</formula>
    </cfRule>
  </conditionalFormatting>
  <conditionalFormatting sqref="AE37:AL37">
    <cfRule type="cellIs" dxfId="23" priority="110" stopIfTrue="1" operator="equal">
      <formula>"over 4 timer"</formula>
    </cfRule>
    <cfRule type="cellIs" dxfId="22" priority="111" stopIfTrue="1" operator="equal">
      <formula>"&lt;&lt; MÅ fylles ut med kolon! Eks: 18:30"</formula>
    </cfRule>
  </conditionalFormatting>
  <conditionalFormatting sqref="AE39:AL39">
    <cfRule type="cellIs" dxfId="21" priority="108" stopIfTrue="1" operator="equal">
      <formula>"over 4 timer"</formula>
    </cfRule>
    <cfRule type="cellIs" dxfId="20" priority="109" stopIfTrue="1" operator="equal">
      <formula>"&lt;&lt; MÅ fylles ut med kolon! Eks: 18:30"</formula>
    </cfRule>
  </conditionalFormatting>
  <conditionalFormatting sqref="AE41:AL41">
    <cfRule type="cellIs" dxfId="19" priority="106" stopIfTrue="1" operator="equal">
      <formula>"over 4 timer"</formula>
    </cfRule>
    <cfRule type="cellIs" dxfId="18" priority="107" stopIfTrue="1" operator="equal">
      <formula>"&lt;&lt; MÅ fylles ut med kolon! Eks: 18:30"</formula>
    </cfRule>
  </conditionalFormatting>
  <conditionalFormatting sqref="AE43:AL43">
    <cfRule type="cellIs" dxfId="17" priority="104" stopIfTrue="1" operator="equal">
      <formula>"over 4 timer"</formula>
    </cfRule>
    <cfRule type="cellIs" dxfId="16" priority="105" stopIfTrue="1" operator="equal">
      <formula>"&lt;&lt; MÅ fylles ut med kolon! Eks: 18:30"</formula>
    </cfRule>
  </conditionalFormatting>
  <conditionalFormatting sqref="AE45:AL45">
    <cfRule type="cellIs" dxfId="15" priority="102" stopIfTrue="1" operator="equal">
      <formula>"over 4 timer"</formula>
    </cfRule>
    <cfRule type="cellIs" dxfId="14" priority="103" stopIfTrue="1" operator="equal">
      <formula>"&lt;&lt; MÅ fylles ut med kolon! Eks: 18:30"</formula>
    </cfRule>
  </conditionalFormatting>
  <conditionalFormatting sqref="AE47:AL47">
    <cfRule type="cellIs" dxfId="13" priority="100" stopIfTrue="1" operator="equal">
      <formula>"over 4 timer"</formula>
    </cfRule>
    <cfRule type="cellIs" dxfId="12" priority="101" stopIfTrue="1" operator="equal">
      <formula>"&lt;&lt; MÅ fylles ut med kolon! Eks: 18:30"</formula>
    </cfRule>
  </conditionalFormatting>
  <conditionalFormatting sqref="AE49:AL49">
    <cfRule type="cellIs" dxfId="11" priority="98" stopIfTrue="1" operator="equal">
      <formula>"over 4 timer"</formula>
    </cfRule>
    <cfRule type="cellIs" dxfId="10" priority="99" stopIfTrue="1" operator="equal">
      <formula>"&lt;&lt; MÅ fylles ut med kolon! Eks: 18:30"</formula>
    </cfRule>
  </conditionalFormatting>
  <conditionalFormatting sqref="AE51:AL51">
    <cfRule type="cellIs" dxfId="9" priority="96" stopIfTrue="1" operator="equal">
      <formula>"over 4 timer"</formula>
    </cfRule>
    <cfRule type="cellIs" dxfId="8" priority="97" stopIfTrue="1" operator="equal">
      <formula>"&lt;&lt; MÅ fylles ut med kolon! Eks: 18:30"</formula>
    </cfRule>
  </conditionalFormatting>
  <conditionalFormatting sqref="AE53:AL53">
    <cfRule type="cellIs" dxfId="7" priority="94" stopIfTrue="1" operator="equal">
      <formula>"over 4 timer"</formula>
    </cfRule>
    <cfRule type="cellIs" dxfId="6" priority="95" stopIfTrue="1" operator="equal">
      <formula>"&lt;&lt; MÅ fylles ut med kolon! Eks: 18:30"</formula>
    </cfRule>
  </conditionalFormatting>
  <conditionalFormatting sqref="AE55:AL55">
    <cfRule type="cellIs" dxfId="5" priority="92" stopIfTrue="1" operator="equal">
      <formula>"over 4 timer"</formula>
    </cfRule>
    <cfRule type="cellIs" dxfId="4" priority="93" stopIfTrue="1" operator="equal">
      <formula>"&lt;&lt; MÅ fylles ut med kolon! Eks: 18:30"</formula>
    </cfRule>
  </conditionalFormatting>
  <conditionalFormatting sqref="AE57:AL57">
    <cfRule type="cellIs" dxfId="3" priority="90" stopIfTrue="1" operator="equal">
      <formula>"over 4 timer"</formula>
    </cfRule>
    <cfRule type="cellIs" dxfId="2" priority="91" stopIfTrue="1" operator="equal">
      <formula>"&lt;&lt; MÅ fylles ut med kolon! Eks: 18:30"</formula>
    </cfRule>
  </conditionalFormatting>
  <conditionalFormatting sqref="AE59:AL59">
    <cfRule type="cellIs" dxfId="1" priority="88" stopIfTrue="1" operator="equal">
      <formula>"over 4 timer"</formula>
    </cfRule>
    <cfRule type="cellIs" dxfId="0" priority="89" stopIfTrue="1" operator="equal">
      <formula>"&lt;&lt; MÅ fylles ut med kolon! Eks: 18:30"</formula>
    </cfRule>
  </conditionalFormatting>
  <dataValidations count="2">
    <dataValidation type="list" allowBlank="1" showInputMessage="1" showErrorMessage="1" sqref="AB12">
      <formula1>_options13</formula1>
    </dataValidation>
    <dataValidation type="list" allowBlank="1" showInputMessage="1" showErrorMessage="1" sqref="Y12">
      <formula1>_options11</formula1>
    </dataValidation>
  </dataValidations>
  <hyperlinks>
    <hyperlink ref="W9:AD9" location="'GP-1440'!A1" display="'GP-1440'!A1"/>
  </hyperlinks>
  <pageMargins left="0.25" right="0.25" top="0.75" bottom="0.75" header="0.3" footer="0.3"/>
  <pageSetup paperSize="9" scale="94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3"/>
  <sheetViews>
    <sheetView tabSelected="1" workbookViewId="0">
      <selection activeCell="I8" sqref="I8"/>
    </sheetView>
  </sheetViews>
  <sheetFormatPr baseColWidth="10" defaultColWidth="11.42578125" defaultRowHeight="12.75" x14ac:dyDescent="0.2"/>
  <cols>
    <col min="1" max="2" width="11.42578125" style="1" customWidth="1"/>
    <col min="3" max="3" width="29.85546875" style="1" customWidth="1"/>
    <col min="4" max="4" width="13.42578125" style="45" bestFit="1" customWidth="1"/>
    <col min="5" max="5" width="15.28515625" style="1" bestFit="1" customWidth="1"/>
    <col min="6" max="7" width="11.42578125" style="1" customWidth="1"/>
    <col min="8" max="8" width="7.28515625" style="1" customWidth="1"/>
    <col min="9" max="9" width="10" style="1" customWidth="1"/>
    <col min="10" max="10" width="18.42578125" style="1" customWidth="1"/>
    <col min="11" max="11" width="93.85546875" style="1" customWidth="1"/>
    <col min="12" max="109" width="11.42578125" style="1" customWidth="1"/>
    <col min="110" max="16384" width="11.42578125" style="1"/>
  </cols>
  <sheetData>
    <row r="1" spans="1:11" ht="18" x14ac:dyDescent="0.25">
      <c r="A1" s="848" t="s">
        <v>49</v>
      </c>
      <c r="B1" s="849"/>
      <c r="C1" s="849"/>
      <c r="D1" s="849"/>
      <c r="E1" s="849"/>
      <c r="F1" s="850"/>
      <c r="H1" s="848" t="s">
        <v>201</v>
      </c>
      <c r="I1" s="849"/>
      <c r="J1" s="849"/>
      <c r="K1" s="849"/>
    </row>
    <row r="2" spans="1:11" x14ac:dyDescent="0.2">
      <c r="A2" s="51"/>
      <c r="B2" s="15"/>
      <c r="C2" s="52" t="str">
        <f>"oppdatert etter " &amp; 'GP-1440'!AE3</f>
        <v>oppdatert etter Rundskriv fra 2018</v>
      </c>
      <c r="D2" s="53"/>
      <c r="E2" s="15"/>
      <c r="F2" s="54"/>
      <c r="H2" s="51"/>
      <c r="I2" s="51"/>
      <c r="J2" s="51"/>
      <c r="K2" s="51"/>
    </row>
    <row r="3" spans="1:11" x14ac:dyDescent="0.2">
      <c r="A3" s="55" t="s">
        <v>213</v>
      </c>
      <c r="B3" s="29"/>
      <c r="C3" s="29"/>
      <c r="D3" s="47"/>
      <c r="E3" s="29"/>
      <c r="F3" s="54"/>
      <c r="H3" s="55" t="s">
        <v>205</v>
      </c>
      <c r="I3" s="55" t="s">
        <v>8</v>
      </c>
      <c r="J3" s="55" t="s">
        <v>202</v>
      </c>
      <c r="K3" s="55" t="s">
        <v>203</v>
      </c>
    </row>
    <row r="4" spans="1:11" x14ac:dyDescent="0.2">
      <c r="A4" s="51"/>
      <c r="B4" s="15" t="s">
        <v>50</v>
      </c>
      <c r="C4" s="15"/>
      <c r="D4" s="133">
        <v>1350</v>
      </c>
      <c r="E4" s="15"/>
      <c r="F4" s="54"/>
      <c r="H4" s="51" t="s">
        <v>204</v>
      </c>
      <c r="I4" s="118">
        <v>43211</v>
      </c>
      <c r="J4" s="51" t="s">
        <v>207</v>
      </c>
      <c r="K4" s="51" t="s">
        <v>288</v>
      </c>
    </row>
    <row r="5" spans="1:11" x14ac:dyDescent="0.2">
      <c r="A5" s="51"/>
      <c r="B5" s="15" t="s">
        <v>51</v>
      </c>
      <c r="C5" s="15"/>
      <c r="D5" s="133">
        <v>8</v>
      </c>
      <c r="E5" s="15"/>
      <c r="F5" s="54"/>
      <c r="H5" s="51"/>
      <c r="I5" s="118">
        <v>43838</v>
      </c>
      <c r="J5" s="154" t="s">
        <v>295</v>
      </c>
      <c r="K5" s="154" t="s">
        <v>296</v>
      </c>
    </row>
    <row r="6" spans="1:11" x14ac:dyDescent="0.2">
      <c r="A6" s="51"/>
      <c r="B6" s="15"/>
      <c r="C6" s="15"/>
      <c r="D6" s="133"/>
      <c r="E6" s="15"/>
      <c r="F6" s="54"/>
      <c r="H6" s="51"/>
      <c r="I6" s="51"/>
      <c r="J6" s="51"/>
      <c r="K6" s="51"/>
    </row>
    <row r="7" spans="1:11" x14ac:dyDescent="0.2">
      <c r="A7" s="51"/>
      <c r="B7" s="15"/>
      <c r="C7" s="15"/>
      <c r="D7" s="53"/>
      <c r="E7" s="15"/>
      <c r="F7" s="54"/>
      <c r="H7" s="51"/>
      <c r="I7" s="51"/>
      <c r="J7" s="51"/>
      <c r="K7" s="51"/>
    </row>
    <row r="8" spans="1:11" x14ac:dyDescent="0.2">
      <c r="A8" s="55" t="s">
        <v>52</v>
      </c>
      <c r="B8" s="29"/>
      <c r="C8" s="29"/>
      <c r="D8" s="47"/>
      <c r="E8" s="29"/>
      <c r="F8" s="54"/>
      <c r="H8" s="51"/>
      <c r="I8" s="51"/>
      <c r="J8" s="51"/>
      <c r="K8" s="51"/>
    </row>
    <row r="9" spans="1:11" x14ac:dyDescent="0.2">
      <c r="A9" s="51"/>
      <c r="B9" s="15" t="s">
        <v>50</v>
      </c>
      <c r="C9" s="15"/>
      <c r="D9" s="133">
        <v>2500</v>
      </c>
      <c r="E9" s="15"/>
      <c r="F9" s="54"/>
      <c r="H9" s="51"/>
      <c r="I9" s="51"/>
      <c r="J9" s="51"/>
      <c r="K9" s="51"/>
    </row>
    <row r="10" spans="1:11" x14ac:dyDescent="0.2">
      <c r="A10" s="51"/>
      <c r="B10" s="15"/>
      <c r="C10" s="15"/>
      <c r="D10" s="53"/>
      <c r="E10" s="15"/>
      <c r="F10" s="54"/>
      <c r="H10" s="51"/>
      <c r="I10" s="51"/>
      <c r="J10" s="51"/>
      <c r="K10" s="51"/>
    </row>
    <row r="11" spans="1:11" x14ac:dyDescent="0.2">
      <c r="A11" s="55" t="s">
        <v>53</v>
      </c>
      <c r="B11" s="29"/>
      <c r="C11" s="29"/>
      <c r="D11" s="47"/>
      <c r="E11" s="29"/>
      <c r="F11" s="54"/>
      <c r="H11" s="51"/>
      <c r="I11" s="51"/>
      <c r="J11" s="51"/>
      <c r="K11" s="51"/>
    </row>
    <row r="12" spans="1:11" x14ac:dyDescent="0.2">
      <c r="A12" s="51"/>
      <c r="B12" s="15" t="s">
        <v>50</v>
      </c>
      <c r="C12" s="15"/>
      <c r="D12" s="133">
        <v>1100</v>
      </c>
      <c r="E12" s="15"/>
      <c r="F12" s="54"/>
      <c r="H12" s="51"/>
      <c r="I12" s="51"/>
      <c r="J12" s="51"/>
      <c r="K12" s="51"/>
    </row>
    <row r="13" spans="1:11" x14ac:dyDescent="0.2">
      <c r="A13" s="51"/>
      <c r="B13" s="15" t="s">
        <v>293</v>
      </c>
      <c r="C13" s="15"/>
      <c r="D13" s="133">
        <v>460</v>
      </c>
      <c r="E13" s="15"/>
      <c r="F13" s="54"/>
      <c r="H13" s="51"/>
      <c r="I13" s="51"/>
      <c r="J13" s="51"/>
      <c r="K13" s="51"/>
    </row>
    <row r="14" spans="1:11" x14ac:dyDescent="0.2">
      <c r="A14" s="51"/>
      <c r="B14" s="15"/>
      <c r="C14" s="15"/>
      <c r="D14" s="53"/>
      <c r="E14" s="15"/>
      <c r="F14" s="54"/>
      <c r="H14" s="51"/>
      <c r="I14" s="51"/>
      <c r="J14" s="51"/>
      <c r="K14" s="51"/>
    </row>
    <row r="15" spans="1:11" x14ac:dyDescent="0.2">
      <c r="A15" s="55" t="s">
        <v>54</v>
      </c>
      <c r="B15" s="29"/>
      <c r="C15" s="29"/>
      <c r="D15" s="47"/>
      <c r="E15" s="29"/>
      <c r="F15" s="54"/>
      <c r="H15" s="51"/>
      <c r="I15" s="51"/>
      <c r="J15" s="51"/>
      <c r="K15" s="51"/>
    </row>
    <row r="16" spans="1:11" x14ac:dyDescent="0.2">
      <c r="A16" s="51"/>
      <c r="B16" s="15" t="s">
        <v>50</v>
      </c>
      <c r="C16" s="15"/>
      <c r="D16" s="133">
        <v>2500</v>
      </c>
      <c r="E16" s="15"/>
      <c r="F16" s="54"/>
      <c r="H16" s="51"/>
      <c r="I16" s="51"/>
      <c r="J16" s="51"/>
      <c r="K16" s="51"/>
    </row>
    <row r="17" spans="1:11" x14ac:dyDescent="0.2">
      <c r="A17" s="51"/>
      <c r="B17" s="15" t="s">
        <v>293</v>
      </c>
      <c r="C17" s="15"/>
      <c r="D17" s="133">
        <v>800</v>
      </c>
      <c r="E17" s="15"/>
      <c r="F17" s="54"/>
      <c r="H17" s="51"/>
      <c r="I17" s="51"/>
      <c r="J17" s="51"/>
      <c r="K17" s="51"/>
    </row>
    <row r="18" spans="1:11" x14ac:dyDescent="0.2">
      <c r="A18" s="51"/>
      <c r="B18" s="15"/>
      <c r="C18" s="15"/>
      <c r="D18" s="53"/>
      <c r="E18" s="15"/>
      <c r="F18" s="54"/>
      <c r="H18" s="51"/>
      <c r="I18" s="51"/>
      <c r="J18" s="51"/>
      <c r="K18" s="51"/>
    </row>
    <row r="19" spans="1:11" x14ac:dyDescent="0.2">
      <c r="A19" s="56" t="s">
        <v>55</v>
      </c>
      <c r="B19" s="29"/>
      <c r="C19" s="29"/>
      <c r="D19" s="47"/>
      <c r="E19" s="29"/>
      <c r="F19" s="54"/>
      <c r="H19" s="51"/>
      <c r="I19" s="51"/>
      <c r="J19" s="51"/>
      <c r="K19" s="51"/>
    </row>
    <row r="20" spans="1:11" x14ac:dyDescent="0.2">
      <c r="A20" s="51"/>
      <c r="B20" s="15" t="s">
        <v>50</v>
      </c>
      <c r="C20" s="15"/>
      <c r="D20" s="133">
        <v>1100</v>
      </c>
      <c r="E20" s="15"/>
      <c r="F20" s="54"/>
    </row>
    <row r="21" spans="1:11" x14ac:dyDescent="0.2">
      <c r="A21" s="51"/>
      <c r="B21" s="15"/>
      <c r="C21" s="15"/>
      <c r="D21" s="53"/>
      <c r="E21" s="15"/>
      <c r="F21" s="54"/>
    </row>
    <row r="22" spans="1:11" x14ac:dyDescent="0.2">
      <c r="A22" s="56" t="s">
        <v>9</v>
      </c>
      <c r="B22" s="29"/>
      <c r="C22" s="29"/>
      <c r="D22" s="47"/>
      <c r="E22" s="29"/>
      <c r="F22" s="54"/>
    </row>
    <row r="23" spans="1:11" x14ac:dyDescent="0.2">
      <c r="A23" s="51"/>
      <c r="B23" s="125" t="s">
        <v>262</v>
      </c>
      <c r="C23" s="15"/>
      <c r="D23" s="133">
        <v>350</v>
      </c>
      <c r="E23" s="110" t="s">
        <v>80</v>
      </c>
      <c r="F23" s="54"/>
    </row>
    <row r="24" spans="1:11" x14ac:dyDescent="0.2">
      <c r="A24" s="51"/>
      <c r="B24" s="125" t="s">
        <v>263</v>
      </c>
      <c r="C24" s="15"/>
      <c r="D24" s="133">
        <v>480</v>
      </c>
      <c r="E24" s="110" t="s">
        <v>80</v>
      </c>
      <c r="F24" s="54"/>
    </row>
    <row r="25" spans="1:11" x14ac:dyDescent="0.2">
      <c r="A25" s="51"/>
      <c r="B25" s="125" t="s">
        <v>264</v>
      </c>
      <c r="C25" s="15"/>
      <c r="D25" s="133">
        <v>510</v>
      </c>
      <c r="E25" s="110" t="s">
        <v>80</v>
      </c>
      <c r="F25" s="54"/>
    </row>
    <row r="26" spans="1:11" x14ac:dyDescent="0.2">
      <c r="A26" s="51"/>
      <c r="B26" s="125" t="s">
        <v>265</v>
      </c>
      <c r="C26" s="15"/>
      <c r="D26" s="133">
        <v>540</v>
      </c>
      <c r="E26" s="110" t="s">
        <v>80</v>
      </c>
      <c r="F26" s="54"/>
    </row>
    <row r="27" spans="1:11" x14ac:dyDescent="0.2">
      <c r="A27" s="51"/>
      <c r="B27" s="125" t="s">
        <v>266</v>
      </c>
      <c r="C27" s="15"/>
      <c r="D27" s="133">
        <v>580</v>
      </c>
      <c r="E27" s="110" t="s">
        <v>80</v>
      </c>
      <c r="F27" s="54"/>
    </row>
    <row r="28" spans="1:11" x14ac:dyDescent="0.2">
      <c r="A28" s="51"/>
      <c r="B28" s="125" t="s">
        <v>267</v>
      </c>
      <c r="C28" s="15"/>
      <c r="D28" s="133">
        <v>1000</v>
      </c>
      <c r="E28" s="110" t="s">
        <v>80</v>
      </c>
      <c r="F28" s="54"/>
    </row>
    <row r="29" spans="1:11" x14ac:dyDescent="0.2">
      <c r="A29" s="51"/>
      <c r="B29" s="125" t="s">
        <v>268</v>
      </c>
      <c r="C29" s="15"/>
      <c r="D29" s="135" t="s">
        <v>56</v>
      </c>
      <c r="E29" s="15"/>
      <c r="F29" s="54"/>
    </row>
    <row r="30" spans="1:11" x14ac:dyDescent="0.2">
      <c r="A30" s="51"/>
      <c r="B30" s="49"/>
      <c r="C30" s="15"/>
      <c r="D30" s="61"/>
      <c r="E30" s="15"/>
      <c r="F30" s="54"/>
    </row>
    <row r="31" spans="1:11" x14ac:dyDescent="0.2">
      <c r="A31" s="56" t="s">
        <v>10</v>
      </c>
      <c r="B31" s="29"/>
      <c r="C31" s="29"/>
      <c r="D31" s="47"/>
      <c r="E31" s="29"/>
      <c r="F31" s="54"/>
    </row>
    <row r="32" spans="1:11" x14ac:dyDescent="0.2">
      <c r="A32" s="51"/>
      <c r="B32" s="125" t="s">
        <v>262</v>
      </c>
      <c r="C32" s="15"/>
      <c r="D32" s="133">
        <v>360</v>
      </c>
      <c r="E32" s="110" t="s">
        <v>80</v>
      </c>
      <c r="F32" s="54"/>
    </row>
    <row r="33" spans="1:6" x14ac:dyDescent="0.2">
      <c r="A33" s="51"/>
      <c r="B33" s="125" t="s">
        <v>263</v>
      </c>
      <c r="C33" s="15"/>
      <c r="D33" s="133">
        <v>490</v>
      </c>
      <c r="E33" s="110" t="s">
        <v>80</v>
      </c>
      <c r="F33" s="54"/>
    </row>
    <row r="34" spans="1:6" x14ac:dyDescent="0.2">
      <c r="A34" s="51"/>
      <c r="B34" s="125" t="s">
        <v>264</v>
      </c>
      <c r="C34" s="15"/>
      <c r="D34" s="133">
        <v>520</v>
      </c>
      <c r="E34" s="110" t="s">
        <v>80</v>
      </c>
      <c r="F34" s="54"/>
    </row>
    <row r="35" spans="1:6" x14ac:dyDescent="0.2">
      <c r="A35" s="51"/>
      <c r="B35" s="125" t="s">
        <v>265</v>
      </c>
      <c r="C35" s="15"/>
      <c r="D35" s="133">
        <v>550</v>
      </c>
      <c r="E35" s="110" t="s">
        <v>80</v>
      </c>
      <c r="F35" s="54"/>
    </row>
    <row r="36" spans="1:6" x14ac:dyDescent="0.2">
      <c r="A36" s="51"/>
      <c r="B36" s="125" t="s">
        <v>266</v>
      </c>
      <c r="C36" s="15"/>
      <c r="D36" s="133">
        <v>590</v>
      </c>
      <c r="E36" s="110" t="s">
        <v>80</v>
      </c>
      <c r="F36" s="54"/>
    </row>
    <row r="37" spans="1:6" x14ac:dyDescent="0.2">
      <c r="A37" s="51"/>
      <c r="B37" s="125" t="s">
        <v>267</v>
      </c>
      <c r="C37" s="15"/>
      <c r="D37" s="133">
        <v>1050</v>
      </c>
      <c r="E37" s="110" t="s">
        <v>80</v>
      </c>
      <c r="F37" s="54"/>
    </row>
    <row r="38" spans="1:6" x14ac:dyDescent="0.2">
      <c r="A38" s="51"/>
      <c r="B38" s="125" t="s">
        <v>269</v>
      </c>
      <c r="C38" s="15"/>
      <c r="D38" s="135" t="s">
        <v>56</v>
      </c>
      <c r="E38" s="15"/>
      <c r="F38" s="54"/>
    </row>
    <row r="39" spans="1:6" x14ac:dyDescent="0.2">
      <c r="A39" s="51"/>
      <c r="B39" s="15"/>
      <c r="C39" s="15"/>
      <c r="D39" s="53"/>
      <c r="E39" s="15"/>
      <c r="F39" s="54"/>
    </row>
    <row r="40" spans="1:6" x14ac:dyDescent="0.2">
      <c r="A40" s="56" t="s">
        <v>57</v>
      </c>
      <c r="B40" s="29"/>
      <c r="C40" s="29"/>
      <c r="D40" s="47"/>
      <c r="E40" s="29"/>
      <c r="F40" s="54"/>
    </row>
    <row r="41" spans="1:6" x14ac:dyDescent="0.2">
      <c r="A41" s="51"/>
      <c r="B41" s="49" t="s">
        <v>58</v>
      </c>
      <c r="C41" s="15"/>
      <c r="D41" s="133">
        <v>200</v>
      </c>
      <c r="E41" s="15"/>
      <c r="F41" s="54"/>
    </row>
    <row r="42" spans="1:6" x14ac:dyDescent="0.2">
      <c r="A42" s="51"/>
      <c r="B42" s="15"/>
      <c r="C42" s="15"/>
      <c r="D42" s="53"/>
      <c r="E42" s="15"/>
      <c r="F42" s="54"/>
    </row>
    <row r="43" spans="1:6" x14ac:dyDescent="0.2">
      <c r="A43" s="56" t="s">
        <v>59</v>
      </c>
      <c r="B43" s="48"/>
      <c r="C43" s="29"/>
      <c r="D43" s="47"/>
      <c r="E43" s="29"/>
      <c r="F43" s="54"/>
    </row>
    <row r="44" spans="1:6" x14ac:dyDescent="0.2">
      <c r="A44" s="59"/>
      <c r="B44" s="49" t="s">
        <v>87</v>
      </c>
      <c r="C44" s="15"/>
      <c r="D44" s="133">
        <v>950</v>
      </c>
      <c r="E44" s="15"/>
      <c r="F44" s="54"/>
    </row>
    <row r="45" spans="1:6" x14ac:dyDescent="0.2">
      <c r="A45" s="59"/>
      <c r="B45" s="49" t="s">
        <v>88</v>
      </c>
      <c r="C45" s="15"/>
      <c r="D45" s="133">
        <v>450</v>
      </c>
      <c r="E45" s="15"/>
      <c r="F45" s="54"/>
    </row>
    <row r="46" spans="1:6" x14ac:dyDescent="0.2">
      <c r="A46" s="59"/>
      <c r="B46" s="49" t="s">
        <v>89</v>
      </c>
      <c r="C46" s="15"/>
      <c r="D46" s="133">
        <v>200</v>
      </c>
      <c r="E46" s="15"/>
      <c r="F46" s="54"/>
    </row>
    <row r="47" spans="1:6" x14ac:dyDescent="0.2">
      <c r="A47" s="51"/>
      <c r="B47" s="15"/>
      <c r="C47" s="15"/>
      <c r="D47" s="53"/>
      <c r="E47" s="15"/>
      <c r="F47" s="54"/>
    </row>
    <row r="48" spans="1:6" x14ac:dyDescent="0.2">
      <c r="A48" s="56" t="s">
        <v>60</v>
      </c>
      <c r="B48" s="29"/>
      <c r="C48" s="29"/>
      <c r="D48" s="47"/>
      <c r="E48" s="29"/>
      <c r="F48" s="54"/>
    </row>
    <row r="49" spans="1:6" x14ac:dyDescent="0.2">
      <c r="A49" s="51"/>
      <c r="B49" s="49" t="s">
        <v>61</v>
      </c>
      <c r="C49" s="15"/>
      <c r="D49" s="133">
        <v>133</v>
      </c>
      <c r="E49" s="110" t="s">
        <v>196</v>
      </c>
      <c r="F49" s="54"/>
    </row>
    <row r="50" spans="1:6" x14ac:dyDescent="0.2">
      <c r="A50" s="51"/>
      <c r="B50" s="49" t="s">
        <v>62</v>
      </c>
      <c r="C50" s="15"/>
      <c r="D50" s="133">
        <v>266</v>
      </c>
      <c r="E50" s="110" t="s">
        <v>197</v>
      </c>
      <c r="F50" s="54"/>
    </row>
    <row r="51" spans="1:6" x14ac:dyDescent="0.2">
      <c r="A51" s="51"/>
      <c r="B51" s="117" t="s">
        <v>198</v>
      </c>
      <c r="C51" s="15"/>
      <c r="D51" s="133">
        <v>220</v>
      </c>
      <c r="E51" s="110" t="s">
        <v>80</v>
      </c>
      <c r="F51" s="54"/>
    </row>
    <row r="52" spans="1:6" ht="13.5" customHeight="1" x14ac:dyDescent="0.2">
      <c r="A52" s="51"/>
      <c r="B52" s="851" t="s">
        <v>199</v>
      </c>
      <c r="C52" s="851"/>
      <c r="D52" s="851"/>
      <c r="E52" s="851"/>
      <c r="F52" s="54"/>
    </row>
    <row r="53" spans="1:6" x14ac:dyDescent="0.2">
      <c r="A53" s="56" t="s">
        <v>63</v>
      </c>
      <c r="B53" s="29"/>
      <c r="C53" s="29"/>
      <c r="D53" s="47"/>
      <c r="E53" s="29"/>
      <c r="F53" s="54"/>
    </row>
    <row r="54" spans="1:6" x14ac:dyDescent="0.2">
      <c r="A54" s="51"/>
      <c r="B54" s="49" t="s">
        <v>65</v>
      </c>
      <c r="C54" s="15"/>
      <c r="D54" s="53"/>
      <c r="E54" s="15"/>
      <c r="F54" s="54"/>
    </row>
    <row r="55" spans="1:6" x14ac:dyDescent="0.2">
      <c r="A55" s="51"/>
      <c r="B55" s="49" t="s">
        <v>64</v>
      </c>
      <c r="C55" s="15"/>
      <c r="D55" s="133">
        <v>200</v>
      </c>
      <c r="E55" s="15"/>
      <c r="F55" s="54"/>
    </row>
    <row r="56" spans="1:6" x14ac:dyDescent="0.2">
      <c r="A56" s="51"/>
      <c r="B56" s="15"/>
      <c r="C56" s="15"/>
      <c r="D56" s="53"/>
      <c r="E56" s="15"/>
      <c r="F56" s="54"/>
    </row>
    <row r="57" spans="1:6" x14ac:dyDescent="0.2">
      <c r="A57" s="56" t="s">
        <v>70</v>
      </c>
      <c r="B57" s="29"/>
      <c r="C57" s="29"/>
      <c r="D57" s="47"/>
      <c r="E57" s="29"/>
      <c r="F57" s="54"/>
    </row>
    <row r="58" spans="1:6" x14ac:dyDescent="0.2">
      <c r="A58" s="57" t="s">
        <v>273</v>
      </c>
      <c r="B58" s="52"/>
      <c r="C58" s="15"/>
      <c r="D58" s="53"/>
      <c r="E58" s="15"/>
      <c r="F58" s="54"/>
    </row>
    <row r="59" spans="1:6" x14ac:dyDescent="0.2">
      <c r="A59" s="51"/>
      <c r="B59" s="125" t="s">
        <v>274</v>
      </c>
      <c r="C59" s="15"/>
      <c r="D59" s="134">
        <v>43831</v>
      </c>
      <c r="E59" s="58"/>
      <c r="F59" s="54"/>
    </row>
    <row r="60" spans="1:6" x14ac:dyDescent="0.2">
      <c r="A60" s="59"/>
      <c r="B60" s="52"/>
      <c r="C60" s="15"/>
      <c r="D60" s="53"/>
      <c r="E60" s="15"/>
      <c r="F60" s="54"/>
    </row>
    <row r="61" spans="1:6" x14ac:dyDescent="0.2">
      <c r="A61" s="51"/>
      <c r="B61" s="49" t="s">
        <v>71</v>
      </c>
      <c r="C61" s="15"/>
      <c r="D61" s="133">
        <v>4.03</v>
      </c>
      <c r="E61" s="15"/>
      <c r="F61" s="54"/>
    </row>
    <row r="62" spans="1:6" x14ac:dyDescent="0.2">
      <c r="A62" s="51"/>
      <c r="B62" s="49" t="s">
        <v>72</v>
      </c>
      <c r="C62" s="15"/>
      <c r="D62" s="133">
        <v>1</v>
      </c>
      <c r="E62" s="15" t="s">
        <v>121</v>
      </c>
      <c r="F62" s="54"/>
    </row>
    <row r="63" spans="1:6" x14ac:dyDescent="0.2">
      <c r="A63" s="51"/>
      <c r="B63" s="49" t="s">
        <v>120</v>
      </c>
      <c r="C63" s="15"/>
      <c r="D63" s="133">
        <v>1</v>
      </c>
      <c r="E63" s="15" t="s">
        <v>121</v>
      </c>
      <c r="F63" s="54"/>
    </row>
    <row r="64" spans="1:6" x14ac:dyDescent="0.2">
      <c r="A64" s="51"/>
      <c r="B64" s="49" t="s">
        <v>104</v>
      </c>
      <c r="C64" s="15"/>
      <c r="D64" s="133">
        <v>1</v>
      </c>
      <c r="E64" s="15" t="s">
        <v>121</v>
      </c>
      <c r="F64" s="54"/>
    </row>
    <row r="65" spans="1:6" x14ac:dyDescent="0.2">
      <c r="A65" s="51"/>
      <c r="B65" s="15"/>
      <c r="C65" s="15"/>
      <c r="D65" s="53"/>
      <c r="E65" s="15"/>
      <c r="F65" s="54"/>
    </row>
    <row r="66" spans="1:6" x14ac:dyDescent="0.2">
      <c r="A66" s="56" t="s">
        <v>79</v>
      </c>
      <c r="B66" s="29"/>
      <c r="C66" s="29"/>
      <c r="D66" s="47"/>
      <c r="E66" s="29"/>
      <c r="F66" s="54"/>
    </row>
    <row r="67" spans="1:6" x14ac:dyDescent="0.2">
      <c r="A67" s="51"/>
      <c r="B67" s="49" t="s">
        <v>80</v>
      </c>
      <c r="C67" s="15"/>
      <c r="D67" s="133">
        <v>3850</v>
      </c>
      <c r="E67" s="15" t="s">
        <v>80</v>
      </c>
      <c r="F67" s="54"/>
    </row>
    <row r="68" spans="1:6" x14ac:dyDescent="0.2">
      <c r="A68" s="51"/>
      <c r="B68" s="49"/>
      <c r="C68" s="15"/>
      <c r="D68" s="15"/>
      <c r="E68" s="15"/>
      <c r="F68" s="54"/>
    </row>
    <row r="69" spans="1:6" x14ac:dyDescent="0.2">
      <c r="A69" s="121" t="s">
        <v>242</v>
      </c>
      <c r="B69" s="29"/>
      <c r="C69" s="29"/>
      <c r="D69" s="47"/>
      <c r="E69" s="29"/>
      <c r="F69" s="54"/>
    </row>
    <row r="70" spans="1:6" x14ac:dyDescent="0.2">
      <c r="A70" s="51"/>
      <c r="B70" s="125" t="s">
        <v>243</v>
      </c>
      <c r="C70" s="15"/>
      <c r="D70" s="133">
        <v>1300</v>
      </c>
      <c r="E70" s="15"/>
      <c r="F70" s="54"/>
    </row>
    <row r="71" spans="1:6" x14ac:dyDescent="0.2">
      <c r="A71" s="51"/>
      <c r="B71" s="125" t="s">
        <v>244</v>
      </c>
      <c r="C71" s="15"/>
      <c r="D71" s="133">
        <v>650</v>
      </c>
      <c r="E71" s="15"/>
      <c r="F71" s="54"/>
    </row>
    <row r="72" spans="1:6" x14ac:dyDescent="0.2">
      <c r="A72" s="51"/>
      <c r="B72" s="125" t="s">
        <v>238</v>
      </c>
      <c r="C72" s="15"/>
      <c r="D72" s="133">
        <v>500</v>
      </c>
      <c r="E72" s="15" t="s">
        <v>80</v>
      </c>
      <c r="F72" s="54"/>
    </row>
    <row r="73" spans="1:6" x14ac:dyDescent="0.2">
      <c r="A73" s="51"/>
      <c r="B73" s="125" t="s">
        <v>248</v>
      </c>
      <c r="C73" s="15"/>
      <c r="D73" s="126" t="s">
        <v>245</v>
      </c>
      <c r="E73" s="15" t="s">
        <v>80</v>
      </c>
      <c r="F73" s="54"/>
    </row>
    <row r="74" spans="1:6" x14ac:dyDescent="0.2">
      <c r="A74" s="51"/>
      <c r="B74" s="125" t="s">
        <v>249</v>
      </c>
      <c r="C74" s="15"/>
      <c r="D74" s="126" t="s">
        <v>245</v>
      </c>
      <c r="E74" s="15" t="s">
        <v>80</v>
      </c>
      <c r="F74" s="54"/>
    </row>
    <row r="75" spans="1:6" x14ac:dyDescent="0.2">
      <c r="A75" s="51"/>
      <c r="B75" s="49"/>
      <c r="C75" s="15"/>
      <c r="D75" s="15"/>
      <c r="E75" s="15"/>
      <c r="F75" s="54"/>
    </row>
    <row r="76" spans="1:6" x14ac:dyDescent="0.2">
      <c r="A76" s="121" t="s">
        <v>216</v>
      </c>
      <c r="B76" s="29"/>
      <c r="C76" s="29"/>
      <c r="D76" s="47"/>
      <c r="E76" s="29"/>
      <c r="F76" s="54"/>
    </row>
    <row r="77" spans="1:6" x14ac:dyDescent="0.2">
      <c r="A77" s="51"/>
      <c r="B77" s="125" t="s">
        <v>272</v>
      </c>
      <c r="C77" s="15"/>
      <c r="D77" s="133">
        <v>2120</v>
      </c>
      <c r="E77" s="15" t="s">
        <v>80</v>
      </c>
      <c r="F77" s="54"/>
    </row>
    <row r="78" spans="1:6" x14ac:dyDescent="0.2">
      <c r="A78" s="51"/>
      <c r="B78" s="49"/>
      <c r="C78" s="15"/>
      <c r="D78" s="15"/>
      <c r="E78" s="15"/>
      <c r="F78" s="54"/>
    </row>
    <row r="79" spans="1:6" x14ac:dyDescent="0.2">
      <c r="A79" s="55" t="s">
        <v>210</v>
      </c>
      <c r="B79" s="48"/>
      <c r="C79" s="29"/>
      <c r="D79" s="29"/>
      <c r="E79" s="29"/>
      <c r="F79" s="54"/>
    </row>
    <row r="80" spans="1:6" x14ac:dyDescent="0.2">
      <c r="A80" s="51"/>
      <c r="B80" s="15" t="s">
        <v>212</v>
      </c>
      <c r="C80" s="15"/>
      <c r="D80" s="133">
        <v>5</v>
      </c>
      <c r="E80" s="15"/>
      <c r="F80" s="54"/>
    </row>
    <row r="81" spans="1:6" x14ac:dyDescent="0.2">
      <c r="A81" s="51"/>
      <c r="B81" s="15" t="s">
        <v>211</v>
      </c>
      <c r="C81" s="15"/>
      <c r="D81" s="133">
        <v>60</v>
      </c>
      <c r="E81" s="15"/>
      <c r="F81" s="54"/>
    </row>
    <row r="82" spans="1:6" x14ac:dyDescent="0.2">
      <c r="A82" s="51"/>
      <c r="B82" s="49"/>
      <c r="C82" s="15"/>
      <c r="D82" s="15"/>
      <c r="E82" s="15"/>
      <c r="F82" s="54"/>
    </row>
    <row r="83" spans="1:6" x14ac:dyDescent="0.2">
      <c r="A83" s="121" t="s">
        <v>194</v>
      </c>
      <c r="B83" s="29"/>
      <c r="C83" s="29"/>
      <c r="D83" s="47"/>
      <c r="E83" s="29"/>
      <c r="F83" s="54"/>
    </row>
    <row r="84" spans="1:6" x14ac:dyDescent="0.2">
      <c r="A84" s="51"/>
      <c r="B84" s="125" t="s">
        <v>195</v>
      </c>
      <c r="C84" s="15"/>
      <c r="D84" s="133">
        <v>220</v>
      </c>
      <c r="E84" s="15" t="s">
        <v>271</v>
      </c>
      <c r="F84" s="54"/>
    </row>
    <row r="85" spans="1:6" x14ac:dyDescent="0.2">
      <c r="A85" s="55"/>
      <c r="B85" s="48"/>
      <c r="C85" s="29"/>
      <c r="D85" s="29"/>
      <c r="E85" s="29"/>
      <c r="F85" s="60"/>
    </row>
    <row r="86" spans="1:6" x14ac:dyDescent="0.2">
      <c r="A86" s="44"/>
      <c r="B86" s="44"/>
      <c r="C86" s="44"/>
      <c r="D86" s="50"/>
      <c r="E86" s="44"/>
      <c r="F86" s="44"/>
    </row>
    <row r="87" spans="1:6" x14ac:dyDescent="0.2">
      <c r="A87" s="44"/>
      <c r="B87" s="44"/>
      <c r="C87" s="44"/>
      <c r="D87" s="50"/>
      <c r="E87" s="44"/>
      <c r="F87" s="44"/>
    </row>
    <row r="88" spans="1:6" x14ac:dyDescent="0.2">
      <c r="A88" s="44"/>
      <c r="B88" s="44"/>
      <c r="C88" s="44"/>
      <c r="D88" s="50"/>
      <c r="E88" s="44"/>
      <c r="F88" s="44"/>
    </row>
    <row r="89" spans="1:6" x14ac:dyDescent="0.2">
      <c r="A89" s="44"/>
      <c r="B89" s="44"/>
      <c r="C89" s="44"/>
      <c r="D89" s="50"/>
      <c r="E89" s="44"/>
      <c r="F89" s="44"/>
    </row>
    <row r="90" spans="1:6" x14ac:dyDescent="0.2">
      <c r="A90" s="44"/>
      <c r="B90" s="44"/>
      <c r="C90" s="44"/>
      <c r="D90" s="50"/>
      <c r="E90" s="44"/>
      <c r="F90" s="44"/>
    </row>
    <row r="91" spans="1:6" x14ac:dyDescent="0.2">
      <c r="A91" s="44"/>
      <c r="B91" s="44"/>
      <c r="C91" s="44"/>
      <c r="D91" s="50"/>
      <c r="E91" s="44"/>
      <c r="F91" s="44"/>
    </row>
    <row r="92" spans="1:6" x14ac:dyDescent="0.2">
      <c r="A92" s="44"/>
      <c r="B92" s="44"/>
      <c r="C92" s="44"/>
      <c r="D92" s="50"/>
      <c r="E92" s="44"/>
      <c r="F92" s="44"/>
    </row>
    <row r="93" spans="1:6" x14ac:dyDescent="0.2">
      <c r="A93" s="44"/>
      <c r="B93" s="44"/>
      <c r="C93" s="44"/>
      <c r="D93" s="50"/>
      <c r="E93" s="44"/>
      <c r="F93" s="44"/>
    </row>
    <row r="94" spans="1:6" x14ac:dyDescent="0.2">
      <c r="A94" s="44"/>
      <c r="B94" s="44"/>
      <c r="C94" s="44"/>
      <c r="D94" s="50"/>
      <c r="E94" s="44"/>
      <c r="F94" s="44"/>
    </row>
    <row r="95" spans="1:6" x14ac:dyDescent="0.2">
      <c r="A95" s="44"/>
      <c r="B95" s="44"/>
      <c r="C95" s="44"/>
      <c r="D95" s="50"/>
      <c r="E95" s="44"/>
      <c r="F95" s="44"/>
    </row>
    <row r="96" spans="1:6" x14ac:dyDescent="0.2">
      <c r="A96" s="44"/>
      <c r="B96" s="44"/>
      <c r="C96" s="44"/>
      <c r="D96" s="50"/>
      <c r="E96" s="44"/>
      <c r="F96" s="44"/>
    </row>
    <row r="97" spans="1:6" x14ac:dyDescent="0.2">
      <c r="A97" s="44"/>
      <c r="B97" s="44"/>
      <c r="C97" s="44"/>
      <c r="D97" s="50"/>
      <c r="E97" s="44"/>
      <c r="F97" s="44"/>
    </row>
    <row r="98" spans="1:6" x14ac:dyDescent="0.2">
      <c r="A98" s="44"/>
      <c r="B98" s="44"/>
      <c r="C98" s="44"/>
      <c r="D98" s="50"/>
      <c r="E98" s="44"/>
      <c r="F98" s="44"/>
    </row>
    <row r="99" spans="1:6" x14ac:dyDescent="0.2">
      <c r="A99" s="44"/>
      <c r="B99" s="44"/>
      <c r="C99" s="44"/>
      <c r="D99" s="50"/>
      <c r="E99" s="44"/>
      <c r="F99" s="44"/>
    </row>
    <row r="100" spans="1:6" x14ac:dyDescent="0.2">
      <c r="A100" s="44"/>
      <c r="B100" s="44"/>
      <c r="C100" s="44"/>
      <c r="D100" s="50"/>
      <c r="E100" s="44"/>
      <c r="F100" s="44"/>
    </row>
    <row r="101" spans="1:6" x14ac:dyDescent="0.2">
      <c r="A101" s="44"/>
      <c r="B101" s="44"/>
      <c r="C101" s="44"/>
      <c r="D101" s="50"/>
      <c r="E101" s="44"/>
      <c r="F101" s="44"/>
    </row>
    <row r="102" spans="1:6" x14ac:dyDescent="0.2">
      <c r="A102" s="44"/>
      <c r="B102" s="44"/>
      <c r="C102" s="44"/>
      <c r="D102" s="50"/>
      <c r="E102" s="44"/>
      <c r="F102" s="44"/>
    </row>
    <row r="103" spans="1:6" x14ac:dyDescent="0.2">
      <c r="A103" s="44"/>
      <c r="B103" s="44"/>
      <c r="C103" s="44"/>
      <c r="D103" s="50"/>
      <c r="E103" s="44"/>
      <c r="F103" s="44"/>
    </row>
    <row r="104" spans="1:6" x14ac:dyDescent="0.2">
      <c r="A104" s="44"/>
      <c r="B104" s="44"/>
      <c r="C104" s="44"/>
      <c r="D104" s="50"/>
      <c r="E104" s="44"/>
      <c r="F104" s="44"/>
    </row>
    <row r="105" spans="1:6" x14ac:dyDescent="0.2">
      <c r="A105" s="44"/>
      <c r="B105" s="44"/>
      <c r="C105" s="44"/>
      <c r="D105" s="50"/>
      <c r="E105" s="44"/>
      <c r="F105" s="44"/>
    </row>
    <row r="106" spans="1:6" x14ac:dyDescent="0.2">
      <c r="A106" s="44"/>
      <c r="B106" s="44"/>
      <c r="C106" s="44"/>
      <c r="D106" s="50"/>
      <c r="E106" s="44"/>
      <c r="F106" s="44"/>
    </row>
    <row r="107" spans="1:6" x14ac:dyDescent="0.2">
      <c r="A107" s="44"/>
      <c r="B107" s="44"/>
      <c r="C107" s="44"/>
      <c r="D107" s="50"/>
      <c r="E107" s="44"/>
      <c r="F107" s="44"/>
    </row>
    <row r="108" spans="1:6" x14ac:dyDescent="0.2">
      <c r="A108" s="44"/>
      <c r="B108" s="44"/>
      <c r="C108" s="44"/>
      <c r="D108" s="50"/>
      <c r="E108" s="44"/>
      <c r="F108" s="44"/>
    </row>
    <row r="109" spans="1:6" x14ac:dyDescent="0.2">
      <c r="A109" s="44"/>
      <c r="B109" s="44"/>
      <c r="C109" s="44"/>
      <c r="D109" s="50"/>
      <c r="E109" s="44"/>
      <c r="F109" s="44"/>
    </row>
    <row r="110" spans="1:6" x14ac:dyDescent="0.2">
      <c r="A110" s="44"/>
      <c r="B110" s="44"/>
      <c r="C110" s="44"/>
      <c r="D110" s="50"/>
      <c r="E110" s="44"/>
      <c r="F110" s="44"/>
    </row>
    <row r="111" spans="1:6" x14ac:dyDescent="0.2">
      <c r="A111" s="44"/>
      <c r="B111" s="44"/>
      <c r="C111" s="44"/>
      <c r="D111" s="50"/>
      <c r="E111" s="44"/>
      <c r="F111" s="44"/>
    </row>
    <row r="112" spans="1:6" x14ac:dyDescent="0.2">
      <c r="A112" s="44"/>
      <c r="B112" s="44"/>
      <c r="C112" s="44"/>
      <c r="D112" s="50"/>
      <c r="E112" s="44"/>
      <c r="F112" s="44"/>
    </row>
    <row r="113" spans="1:6" x14ac:dyDescent="0.2">
      <c r="A113" s="44"/>
      <c r="B113" s="44"/>
      <c r="C113" s="44"/>
      <c r="D113" s="50"/>
      <c r="E113" s="44"/>
      <c r="F113" s="44"/>
    </row>
    <row r="114" spans="1:6" s="44" customFormat="1" x14ac:dyDescent="0.2">
      <c r="D114" s="50"/>
    </row>
    <row r="115" spans="1:6" s="44" customFormat="1" x14ac:dyDescent="0.2">
      <c r="D115" s="50"/>
    </row>
    <row r="116" spans="1:6" s="44" customFormat="1" x14ac:dyDescent="0.2">
      <c r="D116" s="50"/>
    </row>
    <row r="117" spans="1:6" s="44" customFormat="1" x14ac:dyDescent="0.2">
      <c r="D117" s="50"/>
    </row>
    <row r="118" spans="1:6" s="44" customFormat="1" x14ac:dyDescent="0.2">
      <c r="D118" s="50"/>
    </row>
    <row r="119" spans="1:6" s="44" customFormat="1" x14ac:dyDescent="0.2">
      <c r="D119" s="50"/>
    </row>
    <row r="120" spans="1:6" s="44" customFormat="1" x14ac:dyDescent="0.2">
      <c r="D120" s="50"/>
    </row>
    <row r="121" spans="1:6" s="44" customFormat="1" x14ac:dyDescent="0.2">
      <c r="D121" s="50"/>
    </row>
    <row r="122" spans="1:6" s="44" customFormat="1" x14ac:dyDescent="0.2">
      <c r="D122" s="50"/>
    </row>
    <row r="123" spans="1:6" s="44" customFormat="1" x14ac:dyDescent="0.2">
      <c r="D123" s="50"/>
    </row>
    <row r="124" spans="1:6" s="44" customFormat="1" x14ac:dyDescent="0.2">
      <c r="D124" s="50"/>
    </row>
    <row r="125" spans="1:6" s="44" customFormat="1" x14ac:dyDescent="0.2">
      <c r="D125" s="50"/>
    </row>
    <row r="126" spans="1:6" s="44" customFormat="1" x14ac:dyDescent="0.2">
      <c r="D126" s="50"/>
    </row>
    <row r="127" spans="1:6" s="44" customFormat="1" x14ac:dyDescent="0.2">
      <c r="D127" s="50"/>
    </row>
    <row r="128" spans="1:6" s="44" customFormat="1" x14ac:dyDescent="0.2">
      <c r="D128" s="50"/>
    </row>
    <row r="129" spans="4:4" s="44" customFormat="1" x14ac:dyDescent="0.2">
      <c r="D129" s="50"/>
    </row>
    <row r="130" spans="4:4" s="44" customFormat="1" x14ac:dyDescent="0.2">
      <c r="D130" s="50"/>
    </row>
    <row r="131" spans="4:4" s="44" customFormat="1" x14ac:dyDescent="0.2">
      <c r="D131" s="50"/>
    </row>
    <row r="132" spans="4:4" s="44" customFormat="1" x14ac:dyDescent="0.2">
      <c r="D132" s="50"/>
    </row>
    <row r="133" spans="4:4" s="44" customFormat="1" x14ac:dyDescent="0.2">
      <c r="D133" s="50"/>
    </row>
    <row r="134" spans="4:4" s="44" customFormat="1" x14ac:dyDescent="0.2">
      <c r="D134" s="50"/>
    </row>
    <row r="135" spans="4:4" s="44" customFormat="1" x14ac:dyDescent="0.2">
      <c r="D135" s="50"/>
    </row>
    <row r="136" spans="4:4" s="44" customFormat="1" x14ac:dyDescent="0.2">
      <c r="D136" s="50"/>
    </row>
    <row r="137" spans="4:4" s="44" customFormat="1" x14ac:dyDescent="0.2">
      <c r="D137" s="50"/>
    </row>
    <row r="138" spans="4:4" s="44" customFormat="1" x14ac:dyDescent="0.2">
      <c r="D138" s="50"/>
    </row>
    <row r="139" spans="4:4" s="44" customFormat="1" x14ac:dyDescent="0.2">
      <c r="D139" s="50"/>
    </row>
    <row r="140" spans="4:4" s="44" customFormat="1" x14ac:dyDescent="0.2">
      <c r="D140" s="50"/>
    </row>
    <row r="141" spans="4:4" s="44" customFormat="1" x14ac:dyDescent="0.2">
      <c r="D141" s="50"/>
    </row>
    <row r="142" spans="4:4" s="44" customFormat="1" x14ac:dyDescent="0.2">
      <c r="D142" s="50"/>
    </row>
    <row r="143" spans="4:4" s="44" customFormat="1" x14ac:dyDescent="0.2">
      <c r="D143" s="50"/>
    </row>
    <row r="144" spans="4:4" s="44" customFormat="1" x14ac:dyDescent="0.2">
      <c r="D144" s="50"/>
    </row>
    <row r="145" spans="4:4" s="44" customFormat="1" x14ac:dyDescent="0.2">
      <c r="D145" s="50"/>
    </row>
    <row r="146" spans="4:4" s="44" customFormat="1" x14ac:dyDescent="0.2">
      <c r="D146" s="50"/>
    </row>
    <row r="147" spans="4:4" s="44" customFormat="1" x14ac:dyDescent="0.2">
      <c r="D147" s="50"/>
    </row>
    <row r="148" spans="4:4" s="44" customFormat="1" x14ac:dyDescent="0.2">
      <c r="D148" s="50"/>
    </row>
    <row r="149" spans="4:4" s="44" customFormat="1" x14ac:dyDescent="0.2">
      <c r="D149" s="50"/>
    </row>
    <row r="150" spans="4:4" s="44" customFormat="1" x14ac:dyDescent="0.2">
      <c r="D150" s="50"/>
    </row>
    <row r="151" spans="4:4" s="44" customFormat="1" x14ac:dyDescent="0.2">
      <c r="D151" s="50"/>
    </row>
    <row r="152" spans="4:4" s="44" customFormat="1" x14ac:dyDescent="0.2">
      <c r="D152" s="50"/>
    </row>
    <row r="153" spans="4:4" s="44" customFormat="1" x14ac:dyDescent="0.2">
      <c r="D153" s="50"/>
    </row>
    <row r="154" spans="4:4" s="44" customFormat="1" x14ac:dyDescent="0.2">
      <c r="D154" s="50"/>
    </row>
    <row r="155" spans="4:4" s="44" customFormat="1" x14ac:dyDescent="0.2">
      <c r="D155" s="50"/>
    </row>
    <row r="156" spans="4:4" s="44" customFormat="1" x14ac:dyDescent="0.2">
      <c r="D156" s="50"/>
    </row>
    <row r="157" spans="4:4" s="44" customFormat="1" x14ac:dyDescent="0.2">
      <c r="D157" s="50"/>
    </row>
    <row r="158" spans="4:4" s="44" customFormat="1" x14ac:dyDescent="0.2">
      <c r="D158" s="50"/>
    </row>
    <row r="159" spans="4:4" s="44" customFormat="1" x14ac:dyDescent="0.2">
      <c r="D159" s="50"/>
    </row>
    <row r="160" spans="4:4" s="44" customFormat="1" x14ac:dyDescent="0.2">
      <c r="D160" s="50"/>
    </row>
    <row r="161" spans="4:4" s="44" customFormat="1" x14ac:dyDescent="0.2">
      <c r="D161" s="50"/>
    </row>
    <row r="162" spans="4:4" s="44" customFormat="1" x14ac:dyDescent="0.2">
      <c r="D162" s="50"/>
    </row>
    <row r="163" spans="4:4" s="44" customFormat="1" x14ac:dyDescent="0.2">
      <c r="D163" s="50"/>
    </row>
    <row r="164" spans="4:4" s="44" customFormat="1" x14ac:dyDescent="0.2">
      <c r="D164" s="50"/>
    </row>
    <row r="165" spans="4:4" s="44" customFormat="1" x14ac:dyDescent="0.2">
      <c r="D165" s="50"/>
    </row>
    <row r="166" spans="4:4" s="44" customFormat="1" x14ac:dyDescent="0.2">
      <c r="D166" s="50"/>
    </row>
    <row r="167" spans="4:4" s="44" customFormat="1" x14ac:dyDescent="0.2">
      <c r="D167" s="50"/>
    </row>
    <row r="168" spans="4:4" s="44" customFormat="1" x14ac:dyDescent="0.2">
      <c r="D168" s="50"/>
    </row>
    <row r="169" spans="4:4" s="44" customFormat="1" x14ac:dyDescent="0.2">
      <c r="D169" s="50"/>
    </row>
    <row r="170" spans="4:4" s="44" customFormat="1" x14ac:dyDescent="0.2">
      <c r="D170" s="50"/>
    </row>
    <row r="171" spans="4:4" s="44" customFormat="1" x14ac:dyDescent="0.2">
      <c r="D171" s="50"/>
    </row>
    <row r="172" spans="4:4" s="44" customFormat="1" x14ac:dyDescent="0.2">
      <c r="D172" s="50"/>
    </row>
    <row r="173" spans="4:4" s="44" customFormat="1" x14ac:dyDescent="0.2">
      <c r="D173" s="50"/>
    </row>
    <row r="174" spans="4:4" s="44" customFormat="1" x14ac:dyDescent="0.2">
      <c r="D174" s="50"/>
    </row>
    <row r="175" spans="4:4" s="44" customFormat="1" x14ac:dyDescent="0.2">
      <c r="D175" s="50"/>
    </row>
    <row r="176" spans="4:4" s="44" customFormat="1" x14ac:dyDescent="0.2">
      <c r="D176" s="50"/>
    </row>
    <row r="177" spans="4:4" s="44" customFormat="1" x14ac:dyDescent="0.2">
      <c r="D177" s="50"/>
    </row>
    <row r="178" spans="4:4" s="44" customFormat="1" x14ac:dyDescent="0.2">
      <c r="D178" s="50"/>
    </row>
    <row r="179" spans="4:4" s="44" customFormat="1" x14ac:dyDescent="0.2">
      <c r="D179" s="50"/>
    </row>
    <row r="180" spans="4:4" s="44" customFormat="1" x14ac:dyDescent="0.2">
      <c r="D180" s="50"/>
    </row>
    <row r="181" spans="4:4" s="44" customFormat="1" x14ac:dyDescent="0.2">
      <c r="D181" s="50"/>
    </row>
    <row r="182" spans="4:4" s="44" customFormat="1" x14ac:dyDescent="0.2">
      <c r="D182" s="50"/>
    </row>
    <row r="183" spans="4:4" s="44" customFormat="1" x14ac:dyDescent="0.2">
      <c r="D183" s="50"/>
    </row>
    <row r="184" spans="4:4" s="44" customFormat="1" x14ac:dyDescent="0.2">
      <c r="D184" s="50"/>
    </row>
    <row r="185" spans="4:4" s="44" customFormat="1" x14ac:dyDescent="0.2">
      <c r="D185" s="50"/>
    </row>
    <row r="186" spans="4:4" s="44" customFormat="1" x14ac:dyDescent="0.2">
      <c r="D186" s="50"/>
    </row>
    <row r="187" spans="4:4" s="44" customFormat="1" x14ac:dyDescent="0.2">
      <c r="D187" s="50"/>
    </row>
    <row r="188" spans="4:4" s="44" customFormat="1" x14ac:dyDescent="0.2">
      <c r="D188" s="50"/>
    </row>
    <row r="189" spans="4:4" s="44" customFormat="1" x14ac:dyDescent="0.2">
      <c r="D189" s="50"/>
    </row>
    <row r="190" spans="4:4" s="44" customFormat="1" x14ac:dyDescent="0.2">
      <c r="D190" s="50"/>
    </row>
    <row r="191" spans="4:4" s="44" customFormat="1" x14ac:dyDescent="0.2">
      <c r="D191" s="50"/>
    </row>
    <row r="192" spans="4:4" s="44" customFormat="1" x14ac:dyDescent="0.2">
      <c r="D192" s="50"/>
    </row>
    <row r="193" spans="4:4" s="44" customFormat="1" x14ac:dyDescent="0.2">
      <c r="D193" s="50"/>
    </row>
    <row r="194" spans="4:4" s="44" customFormat="1" x14ac:dyDescent="0.2">
      <c r="D194" s="50"/>
    </row>
    <row r="195" spans="4:4" s="44" customFormat="1" x14ac:dyDescent="0.2">
      <c r="D195" s="50"/>
    </row>
    <row r="196" spans="4:4" s="44" customFormat="1" x14ac:dyDescent="0.2">
      <c r="D196" s="50"/>
    </row>
    <row r="197" spans="4:4" s="44" customFormat="1" x14ac:dyDescent="0.2">
      <c r="D197" s="50"/>
    </row>
    <row r="198" spans="4:4" s="44" customFormat="1" x14ac:dyDescent="0.2">
      <c r="D198" s="50"/>
    </row>
    <row r="199" spans="4:4" s="44" customFormat="1" x14ac:dyDescent="0.2">
      <c r="D199" s="50"/>
    </row>
    <row r="200" spans="4:4" s="44" customFormat="1" x14ac:dyDescent="0.2">
      <c r="D200" s="50"/>
    </row>
    <row r="201" spans="4:4" s="44" customFormat="1" x14ac:dyDescent="0.2">
      <c r="D201" s="50"/>
    </row>
    <row r="202" spans="4:4" s="44" customFormat="1" x14ac:dyDescent="0.2">
      <c r="D202" s="50"/>
    </row>
    <row r="203" spans="4:4" s="44" customFormat="1" x14ac:dyDescent="0.2">
      <c r="D203" s="50"/>
    </row>
    <row r="204" spans="4:4" s="44" customFormat="1" x14ac:dyDescent="0.2">
      <c r="D204" s="50"/>
    </row>
    <row r="205" spans="4:4" s="44" customFormat="1" x14ac:dyDescent="0.2">
      <c r="D205" s="50"/>
    </row>
    <row r="206" spans="4:4" s="44" customFormat="1" x14ac:dyDescent="0.2">
      <c r="D206" s="50"/>
    </row>
    <row r="207" spans="4:4" s="44" customFormat="1" x14ac:dyDescent="0.2">
      <c r="D207" s="50"/>
    </row>
    <row r="208" spans="4:4" s="44" customFormat="1" x14ac:dyDescent="0.2">
      <c r="D208" s="50"/>
    </row>
    <row r="209" spans="4:4" s="44" customFormat="1" x14ac:dyDescent="0.2">
      <c r="D209" s="50"/>
    </row>
    <row r="210" spans="4:4" s="44" customFormat="1" x14ac:dyDescent="0.2">
      <c r="D210" s="50"/>
    </row>
    <row r="211" spans="4:4" s="44" customFormat="1" x14ac:dyDescent="0.2">
      <c r="D211" s="50"/>
    </row>
    <row r="212" spans="4:4" s="44" customFormat="1" x14ac:dyDescent="0.2">
      <c r="D212" s="50"/>
    </row>
    <row r="213" spans="4:4" s="44" customFormat="1" x14ac:dyDescent="0.2">
      <c r="D213" s="50"/>
    </row>
    <row r="214" spans="4:4" s="44" customFormat="1" x14ac:dyDescent="0.2">
      <c r="D214" s="50"/>
    </row>
    <row r="215" spans="4:4" s="44" customFormat="1" x14ac:dyDescent="0.2">
      <c r="D215" s="50"/>
    </row>
    <row r="216" spans="4:4" s="44" customFormat="1" x14ac:dyDescent="0.2">
      <c r="D216" s="50"/>
    </row>
    <row r="217" spans="4:4" s="44" customFormat="1" x14ac:dyDescent="0.2">
      <c r="D217" s="50"/>
    </row>
    <row r="218" spans="4:4" s="44" customFormat="1" x14ac:dyDescent="0.2">
      <c r="D218" s="50"/>
    </row>
    <row r="219" spans="4:4" s="44" customFormat="1" x14ac:dyDescent="0.2">
      <c r="D219" s="50"/>
    </row>
    <row r="220" spans="4:4" s="44" customFormat="1" x14ac:dyDescent="0.2">
      <c r="D220" s="50"/>
    </row>
    <row r="221" spans="4:4" s="44" customFormat="1" x14ac:dyDescent="0.2">
      <c r="D221" s="50"/>
    </row>
    <row r="222" spans="4:4" s="44" customFormat="1" x14ac:dyDescent="0.2">
      <c r="D222" s="50"/>
    </row>
    <row r="223" spans="4:4" s="44" customFormat="1" x14ac:dyDescent="0.2">
      <c r="D223" s="50"/>
    </row>
    <row r="224" spans="4:4" s="44" customFormat="1" x14ac:dyDescent="0.2">
      <c r="D224" s="50"/>
    </row>
    <row r="225" spans="4:4" s="44" customFormat="1" x14ac:dyDescent="0.2">
      <c r="D225" s="50"/>
    </row>
    <row r="226" spans="4:4" s="44" customFormat="1" x14ac:dyDescent="0.2">
      <c r="D226" s="50"/>
    </row>
    <row r="227" spans="4:4" s="44" customFormat="1" x14ac:dyDescent="0.2">
      <c r="D227" s="50"/>
    </row>
    <row r="228" spans="4:4" s="44" customFormat="1" x14ac:dyDescent="0.2">
      <c r="D228" s="50"/>
    </row>
    <row r="229" spans="4:4" s="44" customFormat="1" x14ac:dyDescent="0.2">
      <c r="D229" s="50"/>
    </row>
    <row r="230" spans="4:4" s="44" customFormat="1" x14ac:dyDescent="0.2">
      <c r="D230" s="50"/>
    </row>
    <row r="231" spans="4:4" s="44" customFormat="1" x14ac:dyDescent="0.2">
      <c r="D231" s="50"/>
    </row>
    <row r="232" spans="4:4" s="44" customFormat="1" x14ac:dyDescent="0.2">
      <c r="D232" s="50"/>
    </row>
    <row r="233" spans="4:4" s="44" customFormat="1" x14ac:dyDescent="0.2">
      <c r="D233" s="50"/>
    </row>
    <row r="234" spans="4:4" s="44" customFormat="1" x14ac:dyDescent="0.2">
      <c r="D234" s="50"/>
    </row>
    <row r="235" spans="4:4" s="44" customFormat="1" x14ac:dyDescent="0.2">
      <c r="D235" s="50"/>
    </row>
    <row r="236" spans="4:4" s="44" customFormat="1" x14ac:dyDescent="0.2">
      <c r="D236" s="50"/>
    </row>
    <row r="237" spans="4:4" s="44" customFormat="1" x14ac:dyDescent="0.2">
      <c r="D237" s="50"/>
    </row>
    <row r="238" spans="4:4" s="44" customFormat="1" x14ac:dyDescent="0.2">
      <c r="D238" s="50"/>
    </row>
    <row r="239" spans="4:4" s="44" customFormat="1" x14ac:dyDescent="0.2">
      <c r="D239" s="50"/>
    </row>
    <row r="240" spans="4:4" s="44" customFormat="1" x14ac:dyDescent="0.2">
      <c r="D240" s="50"/>
    </row>
    <row r="241" spans="4:4" s="44" customFormat="1" x14ac:dyDescent="0.2">
      <c r="D241" s="50"/>
    </row>
    <row r="242" spans="4:4" s="44" customFormat="1" x14ac:dyDescent="0.2">
      <c r="D242" s="50"/>
    </row>
    <row r="243" spans="4:4" s="44" customFormat="1" x14ac:dyDescent="0.2">
      <c r="D243" s="50"/>
    </row>
    <row r="244" spans="4:4" s="44" customFormat="1" x14ac:dyDescent="0.2">
      <c r="D244" s="50"/>
    </row>
    <row r="245" spans="4:4" s="44" customFormat="1" x14ac:dyDescent="0.2">
      <c r="D245" s="50"/>
    </row>
    <row r="246" spans="4:4" s="44" customFormat="1" x14ac:dyDescent="0.2">
      <c r="D246" s="50"/>
    </row>
    <row r="247" spans="4:4" s="44" customFormat="1" x14ac:dyDescent="0.2">
      <c r="D247" s="50"/>
    </row>
    <row r="248" spans="4:4" s="44" customFormat="1" x14ac:dyDescent="0.2">
      <c r="D248" s="50"/>
    </row>
    <row r="249" spans="4:4" s="44" customFormat="1" x14ac:dyDescent="0.2">
      <c r="D249" s="50"/>
    </row>
    <row r="250" spans="4:4" s="44" customFormat="1" x14ac:dyDescent="0.2">
      <c r="D250" s="50"/>
    </row>
    <row r="251" spans="4:4" s="44" customFormat="1" x14ac:dyDescent="0.2">
      <c r="D251" s="50"/>
    </row>
    <row r="252" spans="4:4" s="44" customFormat="1" x14ac:dyDescent="0.2">
      <c r="D252" s="50"/>
    </row>
    <row r="253" spans="4:4" s="44" customFormat="1" x14ac:dyDescent="0.2">
      <c r="D253" s="50"/>
    </row>
    <row r="254" spans="4:4" s="44" customFormat="1" x14ac:dyDescent="0.2">
      <c r="D254" s="50"/>
    </row>
    <row r="255" spans="4:4" s="44" customFormat="1" x14ac:dyDescent="0.2">
      <c r="D255" s="50"/>
    </row>
    <row r="256" spans="4:4" s="44" customFormat="1" x14ac:dyDescent="0.2">
      <c r="D256" s="50"/>
    </row>
    <row r="257" spans="4:4" s="44" customFormat="1" x14ac:dyDescent="0.2">
      <c r="D257" s="50"/>
    </row>
    <row r="258" spans="4:4" s="44" customFormat="1" x14ac:dyDescent="0.2">
      <c r="D258" s="50"/>
    </row>
    <row r="259" spans="4:4" s="44" customFormat="1" x14ac:dyDescent="0.2">
      <c r="D259" s="50"/>
    </row>
    <row r="260" spans="4:4" s="44" customFormat="1" x14ac:dyDescent="0.2">
      <c r="D260" s="50"/>
    </row>
    <row r="261" spans="4:4" s="44" customFormat="1" x14ac:dyDescent="0.2">
      <c r="D261" s="50"/>
    </row>
    <row r="262" spans="4:4" s="44" customFormat="1" x14ac:dyDescent="0.2">
      <c r="D262" s="50"/>
    </row>
    <row r="263" spans="4:4" s="44" customFormat="1" x14ac:dyDescent="0.2">
      <c r="D263" s="50"/>
    </row>
    <row r="264" spans="4:4" s="44" customFormat="1" x14ac:dyDescent="0.2">
      <c r="D264" s="50"/>
    </row>
    <row r="265" spans="4:4" s="44" customFormat="1" x14ac:dyDescent="0.2">
      <c r="D265" s="50"/>
    </row>
    <row r="266" spans="4:4" s="44" customFormat="1" x14ac:dyDescent="0.2">
      <c r="D266" s="50"/>
    </row>
    <row r="267" spans="4:4" s="44" customFormat="1" x14ac:dyDescent="0.2">
      <c r="D267" s="50"/>
    </row>
    <row r="268" spans="4:4" s="44" customFormat="1" x14ac:dyDescent="0.2">
      <c r="D268" s="50"/>
    </row>
    <row r="269" spans="4:4" s="44" customFormat="1" x14ac:dyDescent="0.2">
      <c r="D269" s="50"/>
    </row>
    <row r="270" spans="4:4" s="44" customFormat="1" x14ac:dyDescent="0.2">
      <c r="D270" s="50"/>
    </row>
    <row r="271" spans="4:4" s="44" customFormat="1" x14ac:dyDescent="0.2">
      <c r="D271" s="50"/>
    </row>
    <row r="272" spans="4:4" s="44" customFormat="1" x14ac:dyDescent="0.2">
      <c r="D272" s="50"/>
    </row>
    <row r="273" spans="4:4" s="44" customFormat="1" x14ac:dyDescent="0.2">
      <c r="D273" s="50"/>
    </row>
    <row r="274" spans="4:4" s="44" customFormat="1" x14ac:dyDescent="0.2">
      <c r="D274" s="50"/>
    </row>
    <row r="275" spans="4:4" s="44" customFormat="1" x14ac:dyDescent="0.2">
      <c r="D275" s="50"/>
    </row>
    <row r="276" spans="4:4" s="44" customFormat="1" x14ac:dyDescent="0.2">
      <c r="D276" s="50"/>
    </row>
    <row r="277" spans="4:4" s="44" customFormat="1" x14ac:dyDescent="0.2">
      <c r="D277" s="50"/>
    </row>
    <row r="278" spans="4:4" s="44" customFormat="1" x14ac:dyDescent="0.2">
      <c r="D278" s="50"/>
    </row>
    <row r="279" spans="4:4" s="44" customFormat="1" x14ac:dyDescent="0.2">
      <c r="D279" s="50"/>
    </row>
    <row r="280" spans="4:4" s="44" customFormat="1" x14ac:dyDescent="0.2">
      <c r="D280" s="50"/>
    </row>
    <row r="281" spans="4:4" s="44" customFormat="1" x14ac:dyDescent="0.2">
      <c r="D281" s="50"/>
    </row>
    <row r="282" spans="4:4" s="44" customFormat="1" x14ac:dyDescent="0.2">
      <c r="D282" s="50"/>
    </row>
    <row r="283" spans="4:4" s="44" customFormat="1" x14ac:dyDescent="0.2">
      <c r="D283" s="50"/>
    </row>
    <row r="284" spans="4:4" s="44" customFormat="1" x14ac:dyDescent="0.2">
      <c r="D284" s="50"/>
    </row>
    <row r="285" spans="4:4" s="44" customFormat="1" x14ac:dyDescent="0.2">
      <c r="D285" s="50"/>
    </row>
    <row r="286" spans="4:4" s="44" customFormat="1" x14ac:dyDescent="0.2">
      <c r="D286" s="50"/>
    </row>
    <row r="287" spans="4:4" s="44" customFormat="1" x14ac:dyDescent="0.2">
      <c r="D287" s="50"/>
    </row>
    <row r="288" spans="4:4" s="44" customFormat="1" x14ac:dyDescent="0.2">
      <c r="D288" s="50"/>
    </row>
    <row r="289" spans="4:4" s="44" customFormat="1" x14ac:dyDescent="0.2">
      <c r="D289" s="50"/>
    </row>
    <row r="290" spans="4:4" s="44" customFormat="1" x14ac:dyDescent="0.2">
      <c r="D290" s="50"/>
    </row>
    <row r="291" spans="4:4" s="44" customFormat="1" x14ac:dyDescent="0.2">
      <c r="D291" s="50"/>
    </row>
    <row r="292" spans="4:4" s="44" customFormat="1" x14ac:dyDescent="0.2">
      <c r="D292" s="50"/>
    </row>
    <row r="293" spans="4:4" s="44" customFormat="1" x14ac:dyDescent="0.2">
      <c r="D293" s="50"/>
    </row>
    <row r="294" spans="4:4" s="44" customFormat="1" x14ac:dyDescent="0.2">
      <c r="D294" s="50"/>
    </row>
    <row r="295" spans="4:4" s="44" customFormat="1" x14ac:dyDescent="0.2">
      <c r="D295" s="50"/>
    </row>
    <row r="296" spans="4:4" s="44" customFormat="1" x14ac:dyDescent="0.2">
      <c r="D296" s="50"/>
    </row>
    <row r="297" spans="4:4" s="44" customFormat="1" x14ac:dyDescent="0.2">
      <c r="D297" s="50"/>
    </row>
    <row r="298" spans="4:4" s="44" customFormat="1" x14ac:dyDescent="0.2">
      <c r="D298" s="50"/>
    </row>
    <row r="299" spans="4:4" s="44" customFormat="1" x14ac:dyDescent="0.2">
      <c r="D299" s="50"/>
    </row>
    <row r="300" spans="4:4" s="44" customFormat="1" x14ac:dyDescent="0.2">
      <c r="D300" s="50"/>
    </row>
    <row r="301" spans="4:4" s="44" customFormat="1" x14ac:dyDescent="0.2">
      <c r="D301" s="50"/>
    </row>
    <row r="302" spans="4:4" s="44" customFormat="1" x14ac:dyDescent="0.2">
      <c r="D302" s="50"/>
    </row>
    <row r="303" spans="4:4" s="44" customFormat="1" x14ac:dyDescent="0.2">
      <c r="D303" s="50"/>
    </row>
    <row r="304" spans="4:4" s="44" customFormat="1" x14ac:dyDescent="0.2">
      <c r="D304" s="50"/>
    </row>
    <row r="305" spans="4:4" s="44" customFormat="1" x14ac:dyDescent="0.2">
      <c r="D305" s="50"/>
    </row>
    <row r="306" spans="4:4" s="44" customFormat="1" x14ac:dyDescent="0.2">
      <c r="D306" s="50"/>
    </row>
    <row r="307" spans="4:4" s="44" customFormat="1" x14ac:dyDescent="0.2">
      <c r="D307" s="50"/>
    </row>
    <row r="308" spans="4:4" s="44" customFormat="1" x14ac:dyDescent="0.2">
      <c r="D308" s="50"/>
    </row>
    <row r="309" spans="4:4" s="44" customFormat="1" x14ac:dyDescent="0.2">
      <c r="D309" s="50"/>
    </row>
    <row r="310" spans="4:4" s="44" customFormat="1" x14ac:dyDescent="0.2">
      <c r="D310" s="50"/>
    </row>
    <row r="311" spans="4:4" s="44" customFormat="1" x14ac:dyDescent="0.2">
      <c r="D311" s="50"/>
    </row>
    <row r="312" spans="4:4" s="44" customFormat="1" x14ac:dyDescent="0.2">
      <c r="D312" s="50"/>
    </row>
    <row r="313" spans="4:4" s="44" customFormat="1" x14ac:dyDescent="0.2">
      <c r="D313" s="50"/>
    </row>
    <row r="314" spans="4:4" s="44" customFormat="1" x14ac:dyDescent="0.2">
      <c r="D314" s="50"/>
    </row>
    <row r="315" spans="4:4" s="44" customFormat="1" x14ac:dyDescent="0.2">
      <c r="D315" s="50"/>
    </row>
    <row r="316" spans="4:4" s="44" customFormat="1" x14ac:dyDescent="0.2">
      <c r="D316" s="50"/>
    </row>
    <row r="317" spans="4:4" s="44" customFormat="1" x14ac:dyDescent="0.2">
      <c r="D317" s="50"/>
    </row>
    <row r="318" spans="4:4" s="44" customFormat="1" x14ac:dyDescent="0.2">
      <c r="D318" s="50"/>
    </row>
    <row r="319" spans="4:4" s="44" customFormat="1" x14ac:dyDescent="0.2">
      <c r="D319" s="50"/>
    </row>
    <row r="320" spans="4:4" s="44" customFormat="1" x14ac:dyDescent="0.2">
      <c r="D320" s="50"/>
    </row>
    <row r="321" spans="4:4" s="44" customFormat="1" x14ac:dyDescent="0.2">
      <c r="D321" s="50"/>
    </row>
    <row r="322" spans="4:4" s="44" customFormat="1" x14ac:dyDescent="0.2">
      <c r="D322" s="50"/>
    </row>
    <row r="323" spans="4:4" s="44" customFormat="1" x14ac:dyDescent="0.2">
      <c r="D323" s="50"/>
    </row>
    <row r="324" spans="4:4" s="44" customFormat="1" x14ac:dyDescent="0.2">
      <c r="D324" s="50"/>
    </row>
    <row r="325" spans="4:4" s="44" customFormat="1" x14ac:dyDescent="0.2">
      <c r="D325" s="50"/>
    </row>
    <row r="326" spans="4:4" s="44" customFormat="1" x14ac:dyDescent="0.2">
      <c r="D326" s="50"/>
    </row>
    <row r="327" spans="4:4" s="44" customFormat="1" x14ac:dyDescent="0.2">
      <c r="D327" s="50"/>
    </row>
    <row r="328" spans="4:4" s="44" customFormat="1" x14ac:dyDescent="0.2">
      <c r="D328" s="50"/>
    </row>
    <row r="329" spans="4:4" s="44" customFormat="1" x14ac:dyDescent="0.2">
      <c r="D329" s="50"/>
    </row>
    <row r="330" spans="4:4" s="44" customFormat="1" x14ac:dyDescent="0.2">
      <c r="D330" s="50"/>
    </row>
    <row r="331" spans="4:4" s="44" customFormat="1" x14ac:dyDescent="0.2">
      <c r="D331" s="50"/>
    </row>
    <row r="332" spans="4:4" s="44" customFormat="1" x14ac:dyDescent="0.2">
      <c r="D332" s="50"/>
    </row>
    <row r="333" spans="4:4" s="44" customFormat="1" x14ac:dyDescent="0.2">
      <c r="D333" s="50"/>
    </row>
    <row r="334" spans="4:4" s="44" customFormat="1" x14ac:dyDescent="0.2">
      <c r="D334" s="50"/>
    </row>
    <row r="335" spans="4:4" s="44" customFormat="1" x14ac:dyDescent="0.2">
      <c r="D335" s="50"/>
    </row>
    <row r="336" spans="4:4" s="44" customFormat="1" x14ac:dyDescent="0.2">
      <c r="D336" s="50"/>
    </row>
    <row r="337" spans="4:4" s="44" customFormat="1" x14ac:dyDescent="0.2">
      <c r="D337" s="50"/>
    </row>
    <row r="338" spans="4:4" s="44" customFormat="1" x14ac:dyDescent="0.2">
      <c r="D338" s="50"/>
    </row>
    <row r="339" spans="4:4" s="44" customFormat="1" x14ac:dyDescent="0.2">
      <c r="D339" s="50"/>
    </row>
    <row r="340" spans="4:4" s="44" customFormat="1" x14ac:dyDescent="0.2">
      <c r="D340" s="50"/>
    </row>
    <row r="341" spans="4:4" s="44" customFormat="1" x14ac:dyDescent="0.2">
      <c r="D341" s="50"/>
    </row>
    <row r="342" spans="4:4" s="44" customFormat="1" x14ac:dyDescent="0.2">
      <c r="D342" s="50"/>
    </row>
    <row r="343" spans="4:4" s="44" customFormat="1" x14ac:dyDescent="0.2">
      <c r="D343" s="50"/>
    </row>
    <row r="344" spans="4:4" s="44" customFormat="1" x14ac:dyDescent="0.2">
      <c r="D344" s="50"/>
    </row>
    <row r="345" spans="4:4" s="44" customFormat="1" x14ac:dyDescent="0.2">
      <c r="D345" s="50"/>
    </row>
    <row r="346" spans="4:4" s="44" customFormat="1" x14ac:dyDescent="0.2">
      <c r="D346" s="50"/>
    </row>
    <row r="347" spans="4:4" s="44" customFormat="1" x14ac:dyDescent="0.2">
      <c r="D347" s="50"/>
    </row>
    <row r="348" spans="4:4" s="44" customFormat="1" x14ac:dyDescent="0.2">
      <c r="D348" s="50"/>
    </row>
    <row r="349" spans="4:4" s="44" customFormat="1" x14ac:dyDescent="0.2">
      <c r="D349" s="50"/>
    </row>
    <row r="350" spans="4:4" s="44" customFormat="1" x14ac:dyDescent="0.2">
      <c r="D350" s="50"/>
    </row>
    <row r="351" spans="4:4" s="44" customFormat="1" x14ac:dyDescent="0.2">
      <c r="D351" s="50"/>
    </row>
    <row r="352" spans="4:4" s="44" customFormat="1" x14ac:dyDescent="0.2">
      <c r="D352" s="50"/>
    </row>
    <row r="353" spans="4:4" s="44" customFormat="1" x14ac:dyDescent="0.2">
      <c r="D353" s="50"/>
    </row>
    <row r="354" spans="4:4" s="44" customFormat="1" x14ac:dyDescent="0.2">
      <c r="D354" s="50"/>
    </row>
    <row r="355" spans="4:4" s="44" customFormat="1" x14ac:dyDescent="0.2">
      <c r="D355" s="50"/>
    </row>
    <row r="356" spans="4:4" s="44" customFormat="1" x14ac:dyDescent="0.2">
      <c r="D356" s="50"/>
    </row>
    <row r="357" spans="4:4" s="44" customFormat="1" x14ac:dyDescent="0.2">
      <c r="D357" s="50"/>
    </row>
    <row r="358" spans="4:4" s="44" customFormat="1" x14ac:dyDescent="0.2">
      <c r="D358" s="50"/>
    </row>
    <row r="359" spans="4:4" s="44" customFormat="1" x14ac:dyDescent="0.2">
      <c r="D359" s="50"/>
    </row>
    <row r="360" spans="4:4" s="44" customFormat="1" x14ac:dyDescent="0.2">
      <c r="D360" s="50"/>
    </row>
    <row r="361" spans="4:4" s="44" customFormat="1" x14ac:dyDescent="0.2">
      <c r="D361" s="50"/>
    </row>
    <row r="362" spans="4:4" s="44" customFormat="1" x14ac:dyDescent="0.2">
      <c r="D362" s="50"/>
    </row>
    <row r="363" spans="4:4" s="44" customFormat="1" x14ac:dyDescent="0.2">
      <c r="D363" s="50"/>
    </row>
    <row r="364" spans="4:4" s="44" customFormat="1" x14ac:dyDescent="0.2">
      <c r="D364" s="50"/>
    </row>
    <row r="365" spans="4:4" s="44" customFormat="1" x14ac:dyDescent="0.2">
      <c r="D365" s="50"/>
    </row>
    <row r="366" spans="4:4" s="44" customFormat="1" x14ac:dyDescent="0.2">
      <c r="D366" s="50"/>
    </row>
    <row r="367" spans="4:4" s="44" customFormat="1" x14ac:dyDescent="0.2">
      <c r="D367" s="50"/>
    </row>
    <row r="368" spans="4:4" s="44" customFormat="1" x14ac:dyDescent="0.2">
      <c r="D368" s="50"/>
    </row>
    <row r="369" spans="4:4" s="44" customFormat="1" x14ac:dyDescent="0.2">
      <c r="D369" s="50"/>
    </row>
    <row r="370" spans="4:4" s="44" customFormat="1" x14ac:dyDescent="0.2">
      <c r="D370" s="50"/>
    </row>
    <row r="371" spans="4:4" s="44" customFormat="1" x14ac:dyDescent="0.2">
      <c r="D371" s="50"/>
    </row>
    <row r="372" spans="4:4" s="44" customFormat="1" x14ac:dyDescent="0.2">
      <c r="D372" s="50"/>
    </row>
    <row r="373" spans="4:4" s="44" customFormat="1" x14ac:dyDescent="0.2">
      <c r="D373" s="50"/>
    </row>
    <row r="374" spans="4:4" s="44" customFormat="1" x14ac:dyDescent="0.2">
      <c r="D374" s="50"/>
    </row>
    <row r="375" spans="4:4" s="44" customFormat="1" x14ac:dyDescent="0.2">
      <c r="D375" s="50"/>
    </row>
    <row r="376" spans="4:4" s="44" customFormat="1" x14ac:dyDescent="0.2">
      <c r="D376" s="50"/>
    </row>
    <row r="377" spans="4:4" s="44" customFormat="1" x14ac:dyDescent="0.2">
      <c r="D377" s="50"/>
    </row>
    <row r="378" spans="4:4" s="44" customFormat="1" x14ac:dyDescent="0.2">
      <c r="D378" s="50"/>
    </row>
    <row r="379" spans="4:4" s="44" customFormat="1" x14ac:dyDescent="0.2">
      <c r="D379" s="50"/>
    </row>
    <row r="380" spans="4:4" s="44" customFormat="1" x14ac:dyDescent="0.2">
      <c r="D380" s="50"/>
    </row>
    <row r="381" spans="4:4" s="44" customFormat="1" x14ac:dyDescent="0.2">
      <c r="D381" s="50"/>
    </row>
    <row r="382" spans="4:4" s="44" customFormat="1" x14ac:dyDescent="0.2">
      <c r="D382" s="50"/>
    </row>
    <row r="383" spans="4:4" s="44" customFormat="1" x14ac:dyDescent="0.2">
      <c r="D383" s="50"/>
    </row>
    <row r="384" spans="4:4" s="44" customFormat="1" x14ac:dyDescent="0.2">
      <c r="D384" s="50"/>
    </row>
    <row r="385" spans="4:4" s="44" customFormat="1" x14ac:dyDescent="0.2">
      <c r="D385" s="50"/>
    </row>
    <row r="386" spans="4:4" s="44" customFormat="1" x14ac:dyDescent="0.2">
      <c r="D386" s="50"/>
    </row>
    <row r="387" spans="4:4" s="44" customFormat="1" x14ac:dyDescent="0.2">
      <c r="D387" s="50"/>
    </row>
    <row r="388" spans="4:4" s="44" customFormat="1" x14ac:dyDescent="0.2">
      <c r="D388" s="50"/>
    </row>
    <row r="389" spans="4:4" s="44" customFormat="1" x14ac:dyDescent="0.2">
      <c r="D389" s="50"/>
    </row>
    <row r="390" spans="4:4" s="44" customFormat="1" x14ac:dyDescent="0.2">
      <c r="D390" s="50"/>
    </row>
    <row r="391" spans="4:4" s="44" customFormat="1" x14ac:dyDescent="0.2">
      <c r="D391" s="50"/>
    </row>
    <row r="392" spans="4:4" s="44" customFormat="1" x14ac:dyDescent="0.2">
      <c r="D392" s="50"/>
    </row>
    <row r="393" spans="4:4" s="44" customFormat="1" x14ac:dyDescent="0.2">
      <c r="D393" s="50"/>
    </row>
    <row r="394" spans="4:4" s="44" customFormat="1" x14ac:dyDescent="0.2">
      <c r="D394" s="50"/>
    </row>
    <row r="395" spans="4:4" s="44" customFormat="1" x14ac:dyDescent="0.2">
      <c r="D395" s="50"/>
    </row>
    <row r="396" spans="4:4" s="44" customFormat="1" x14ac:dyDescent="0.2">
      <c r="D396" s="50"/>
    </row>
    <row r="397" spans="4:4" s="44" customFormat="1" x14ac:dyDescent="0.2">
      <c r="D397" s="50"/>
    </row>
    <row r="398" spans="4:4" s="44" customFormat="1" x14ac:dyDescent="0.2">
      <c r="D398" s="50"/>
    </row>
    <row r="399" spans="4:4" s="44" customFormat="1" x14ac:dyDescent="0.2">
      <c r="D399" s="50"/>
    </row>
    <row r="400" spans="4:4" s="44" customFormat="1" x14ac:dyDescent="0.2">
      <c r="D400" s="50"/>
    </row>
    <row r="401" spans="4:4" s="44" customFormat="1" x14ac:dyDescent="0.2">
      <c r="D401" s="50"/>
    </row>
    <row r="402" spans="4:4" s="44" customFormat="1" x14ac:dyDescent="0.2">
      <c r="D402" s="50"/>
    </row>
    <row r="403" spans="4:4" s="44" customFormat="1" x14ac:dyDescent="0.2">
      <c r="D403" s="50"/>
    </row>
    <row r="404" spans="4:4" s="44" customFormat="1" x14ac:dyDescent="0.2">
      <c r="D404" s="50"/>
    </row>
    <row r="405" spans="4:4" s="44" customFormat="1" x14ac:dyDescent="0.2">
      <c r="D405" s="50"/>
    </row>
    <row r="406" spans="4:4" s="44" customFormat="1" x14ac:dyDescent="0.2">
      <c r="D406" s="50"/>
    </row>
    <row r="407" spans="4:4" s="44" customFormat="1" x14ac:dyDescent="0.2">
      <c r="D407" s="50"/>
    </row>
    <row r="408" spans="4:4" s="44" customFormat="1" x14ac:dyDescent="0.2">
      <c r="D408" s="50"/>
    </row>
    <row r="409" spans="4:4" s="44" customFormat="1" x14ac:dyDescent="0.2">
      <c r="D409" s="50"/>
    </row>
    <row r="410" spans="4:4" s="44" customFormat="1" x14ac:dyDescent="0.2">
      <c r="D410" s="50"/>
    </row>
    <row r="411" spans="4:4" s="44" customFormat="1" x14ac:dyDescent="0.2">
      <c r="D411" s="50"/>
    </row>
    <row r="412" spans="4:4" s="44" customFormat="1" x14ac:dyDescent="0.2">
      <c r="D412" s="50"/>
    </row>
    <row r="413" spans="4:4" s="44" customFormat="1" x14ac:dyDescent="0.2">
      <c r="D413" s="50"/>
    </row>
    <row r="414" spans="4:4" s="44" customFormat="1" x14ac:dyDescent="0.2">
      <c r="D414" s="50"/>
    </row>
    <row r="415" spans="4:4" s="44" customFormat="1" x14ac:dyDescent="0.2">
      <c r="D415" s="50"/>
    </row>
    <row r="416" spans="4:4" s="44" customFormat="1" x14ac:dyDescent="0.2">
      <c r="D416" s="50"/>
    </row>
    <row r="417" spans="4:4" s="44" customFormat="1" x14ac:dyDescent="0.2">
      <c r="D417" s="50"/>
    </row>
    <row r="418" spans="4:4" s="44" customFormat="1" x14ac:dyDescent="0.2">
      <c r="D418" s="50"/>
    </row>
    <row r="419" spans="4:4" s="44" customFormat="1" x14ac:dyDescent="0.2">
      <c r="D419" s="50"/>
    </row>
    <row r="420" spans="4:4" s="44" customFormat="1" x14ac:dyDescent="0.2">
      <c r="D420" s="50"/>
    </row>
    <row r="421" spans="4:4" s="44" customFormat="1" x14ac:dyDescent="0.2">
      <c r="D421" s="50"/>
    </row>
    <row r="422" spans="4:4" s="44" customFormat="1" x14ac:dyDescent="0.2">
      <c r="D422" s="50"/>
    </row>
    <row r="423" spans="4:4" s="44" customFormat="1" x14ac:dyDescent="0.2">
      <c r="D423" s="50"/>
    </row>
    <row r="424" spans="4:4" s="44" customFormat="1" x14ac:dyDescent="0.2">
      <c r="D424" s="50"/>
    </row>
    <row r="425" spans="4:4" s="44" customFormat="1" x14ac:dyDescent="0.2">
      <c r="D425" s="50"/>
    </row>
    <row r="426" spans="4:4" s="44" customFormat="1" x14ac:dyDescent="0.2">
      <c r="D426" s="50"/>
    </row>
    <row r="427" spans="4:4" s="44" customFormat="1" x14ac:dyDescent="0.2">
      <c r="D427" s="50"/>
    </row>
    <row r="428" spans="4:4" s="44" customFormat="1" x14ac:dyDescent="0.2">
      <c r="D428" s="50"/>
    </row>
    <row r="429" spans="4:4" s="44" customFormat="1" x14ac:dyDescent="0.2">
      <c r="D429" s="50"/>
    </row>
    <row r="430" spans="4:4" s="44" customFormat="1" x14ac:dyDescent="0.2">
      <c r="D430" s="50"/>
    </row>
    <row r="431" spans="4:4" s="44" customFormat="1" x14ac:dyDescent="0.2">
      <c r="D431" s="50"/>
    </row>
    <row r="432" spans="4:4" s="44" customFormat="1" x14ac:dyDescent="0.2">
      <c r="D432" s="50"/>
    </row>
    <row r="433" spans="4:4" s="44" customFormat="1" x14ac:dyDescent="0.2">
      <c r="D433" s="50"/>
    </row>
    <row r="434" spans="4:4" s="44" customFormat="1" x14ac:dyDescent="0.2">
      <c r="D434" s="50"/>
    </row>
    <row r="435" spans="4:4" s="44" customFormat="1" x14ac:dyDescent="0.2">
      <c r="D435" s="50"/>
    </row>
    <row r="436" spans="4:4" s="44" customFormat="1" x14ac:dyDescent="0.2">
      <c r="D436" s="50"/>
    </row>
    <row r="437" spans="4:4" s="44" customFormat="1" x14ac:dyDescent="0.2">
      <c r="D437" s="50"/>
    </row>
    <row r="438" spans="4:4" s="44" customFormat="1" x14ac:dyDescent="0.2">
      <c r="D438" s="50"/>
    </row>
    <row r="439" spans="4:4" s="44" customFormat="1" x14ac:dyDescent="0.2">
      <c r="D439" s="50"/>
    </row>
    <row r="440" spans="4:4" s="44" customFormat="1" x14ac:dyDescent="0.2">
      <c r="D440" s="50"/>
    </row>
    <row r="441" spans="4:4" s="44" customFormat="1" x14ac:dyDescent="0.2">
      <c r="D441" s="50"/>
    </row>
    <row r="442" spans="4:4" s="44" customFormat="1" x14ac:dyDescent="0.2">
      <c r="D442" s="50"/>
    </row>
    <row r="443" spans="4:4" s="44" customFormat="1" x14ac:dyDescent="0.2">
      <c r="D443" s="50"/>
    </row>
    <row r="444" spans="4:4" s="44" customFormat="1" x14ac:dyDescent="0.2">
      <c r="D444" s="50"/>
    </row>
    <row r="445" spans="4:4" s="44" customFormat="1" x14ac:dyDescent="0.2">
      <c r="D445" s="50"/>
    </row>
    <row r="446" spans="4:4" s="44" customFormat="1" x14ac:dyDescent="0.2">
      <c r="D446" s="50"/>
    </row>
    <row r="447" spans="4:4" s="44" customFormat="1" x14ac:dyDescent="0.2">
      <c r="D447" s="50"/>
    </row>
    <row r="448" spans="4:4" s="44" customFormat="1" x14ac:dyDescent="0.2">
      <c r="D448" s="50"/>
    </row>
    <row r="449" spans="4:4" s="44" customFormat="1" x14ac:dyDescent="0.2">
      <c r="D449" s="50"/>
    </row>
    <row r="450" spans="4:4" s="44" customFormat="1" x14ac:dyDescent="0.2">
      <c r="D450" s="50"/>
    </row>
    <row r="451" spans="4:4" s="44" customFormat="1" x14ac:dyDescent="0.2">
      <c r="D451" s="50"/>
    </row>
    <row r="452" spans="4:4" s="44" customFormat="1" x14ac:dyDescent="0.2">
      <c r="D452" s="50"/>
    </row>
    <row r="453" spans="4:4" s="44" customFormat="1" x14ac:dyDescent="0.2">
      <c r="D453" s="50"/>
    </row>
    <row r="454" spans="4:4" s="44" customFormat="1" x14ac:dyDescent="0.2">
      <c r="D454" s="50"/>
    </row>
    <row r="455" spans="4:4" s="44" customFormat="1" x14ac:dyDescent="0.2">
      <c r="D455" s="50"/>
    </row>
    <row r="456" spans="4:4" s="44" customFormat="1" x14ac:dyDescent="0.2">
      <c r="D456" s="50"/>
    </row>
    <row r="457" spans="4:4" s="44" customFormat="1" x14ac:dyDescent="0.2">
      <c r="D457" s="50"/>
    </row>
    <row r="458" spans="4:4" s="44" customFormat="1" x14ac:dyDescent="0.2">
      <c r="D458" s="50"/>
    </row>
    <row r="459" spans="4:4" s="44" customFormat="1" x14ac:dyDescent="0.2">
      <c r="D459" s="50"/>
    </row>
    <row r="460" spans="4:4" s="44" customFormat="1" x14ac:dyDescent="0.2">
      <c r="D460" s="50"/>
    </row>
    <row r="461" spans="4:4" s="44" customFormat="1" x14ac:dyDescent="0.2">
      <c r="D461" s="50"/>
    </row>
    <row r="462" spans="4:4" s="44" customFormat="1" x14ac:dyDescent="0.2">
      <c r="D462" s="50"/>
    </row>
    <row r="463" spans="4:4" s="44" customFormat="1" x14ac:dyDescent="0.2">
      <c r="D463" s="50"/>
    </row>
    <row r="464" spans="4:4" s="44" customFormat="1" x14ac:dyDescent="0.2">
      <c r="D464" s="50"/>
    </row>
    <row r="465" spans="4:4" s="44" customFormat="1" x14ac:dyDescent="0.2">
      <c r="D465" s="50"/>
    </row>
    <row r="466" spans="4:4" s="44" customFormat="1" x14ac:dyDescent="0.2">
      <c r="D466" s="50"/>
    </row>
    <row r="467" spans="4:4" s="44" customFormat="1" x14ac:dyDescent="0.2">
      <c r="D467" s="50"/>
    </row>
    <row r="468" spans="4:4" s="44" customFormat="1" x14ac:dyDescent="0.2">
      <c r="D468" s="50"/>
    </row>
    <row r="469" spans="4:4" s="44" customFormat="1" x14ac:dyDescent="0.2">
      <c r="D469" s="50"/>
    </row>
    <row r="470" spans="4:4" s="44" customFormat="1" x14ac:dyDescent="0.2">
      <c r="D470" s="50"/>
    </row>
    <row r="471" spans="4:4" s="44" customFormat="1" x14ac:dyDescent="0.2">
      <c r="D471" s="50"/>
    </row>
    <row r="472" spans="4:4" s="44" customFormat="1" x14ac:dyDescent="0.2">
      <c r="D472" s="50"/>
    </row>
    <row r="473" spans="4:4" s="44" customFormat="1" x14ac:dyDescent="0.2">
      <c r="D473" s="50"/>
    </row>
    <row r="474" spans="4:4" s="44" customFormat="1" x14ac:dyDescent="0.2">
      <c r="D474" s="50"/>
    </row>
    <row r="475" spans="4:4" s="44" customFormat="1" x14ac:dyDescent="0.2">
      <c r="D475" s="50"/>
    </row>
    <row r="476" spans="4:4" s="44" customFormat="1" x14ac:dyDescent="0.2">
      <c r="D476" s="50"/>
    </row>
    <row r="477" spans="4:4" s="44" customFormat="1" x14ac:dyDescent="0.2">
      <c r="D477" s="50"/>
    </row>
    <row r="478" spans="4:4" s="44" customFormat="1" x14ac:dyDescent="0.2">
      <c r="D478" s="50"/>
    </row>
    <row r="479" spans="4:4" s="44" customFormat="1" x14ac:dyDescent="0.2">
      <c r="D479" s="50"/>
    </row>
    <row r="480" spans="4:4" s="44" customFormat="1" x14ac:dyDescent="0.2">
      <c r="D480" s="50"/>
    </row>
    <row r="481" spans="4:4" s="44" customFormat="1" x14ac:dyDescent="0.2">
      <c r="D481" s="50"/>
    </row>
    <row r="482" spans="4:4" s="44" customFormat="1" x14ac:dyDescent="0.2">
      <c r="D482" s="50"/>
    </row>
    <row r="483" spans="4:4" s="44" customFormat="1" x14ac:dyDescent="0.2">
      <c r="D483" s="50"/>
    </row>
    <row r="484" spans="4:4" s="44" customFormat="1" x14ac:dyDescent="0.2">
      <c r="D484" s="50"/>
    </row>
    <row r="485" spans="4:4" s="44" customFormat="1" x14ac:dyDescent="0.2">
      <c r="D485" s="50"/>
    </row>
    <row r="486" spans="4:4" s="44" customFormat="1" x14ac:dyDescent="0.2">
      <c r="D486" s="50"/>
    </row>
    <row r="487" spans="4:4" s="44" customFormat="1" x14ac:dyDescent="0.2">
      <c r="D487" s="50"/>
    </row>
    <row r="488" spans="4:4" s="44" customFormat="1" x14ac:dyDescent="0.2">
      <c r="D488" s="50"/>
    </row>
    <row r="489" spans="4:4" s="44" customFormat="1" x14ac:dyDescent="0.2">
      <c r="D489" s="50"/>
    </row>
    <row r="490" spans="4:4" s="44" customFormat="1" x14ac:dyDescent="0.2">
      <c r="D490" s="50"/>
    </row>
    <row r="491" spans="4:4" s="44" customFormat="1" x14ac:dyDescent="0.2">
      <c r="D491" s="50"/>
    </row>
    <row r="492" spans="4:4" s="44" customFormat="1" x14ac:dyDescent="0.2">
      <c r="D492" s="50"/>
    </row>
    <row r="493" spans="4:4" s="44" customFormat="1" x14ac:dyDescent="0.2">
      <c r="D493" s="50"/>
    </row>
    <row r="494" spans="4:4" s="44" customFormat="1" x14ac:dyDescent="0.2">
      <c r="D494" s="50"/>
    </row>
    <row r="495" spans="4:4" s="44" customFormat="1" x14ac:dyDescent="0.2">
      <c r="D495" s="50"/>
    </row>
    <row r="496" spans="4:4" s="44" customFormat="1" x14ac:dyDescent="0.2">
      <c r="D496" s="50"/>
    </row>
    <row r="497" spans="4:4" s="44" customFormat="1" x14ac:dyDescent="0.2">
      <c r="D497" s="50"/>
    </row>
    <row r="498" spans="4:4" s="44" customFormat="1" x14ac:dyDescent="0.2">
      <c r="D498" s="50"/>
    </row>
    <row r="499" spans="4:4" s="44" customFormat="1" x14ac:dyDescent="0.2">
      <c r="D499" s="50"/>
    </row>
    <row r="500" spans="4:4" s="44" customFormat="1" x14ac:dyDescent="0.2">
      <c r="D500" s="50"/>
    </row>
    <row r="501" spans="4:4" s="44" customFormat="1" x14ac:dyDescent="0.2">
      <c r="D501" s="50"/>
    </row>
    <row r="502" spans="4:4" s="44" customFormat="1" x14ac:dyDescent="0.2">
      <c r="D502" s="50"/>
    </row>
    <row r="503" spans="4:4" s="44" customFormat="1" x14ac:dyDescent="0.2">
      <c r="D503" s="50"/>
    </row>
    <row r="504" spans="4:4" s="44" customFormat="1" x14ac:dyDescent="0.2">
      <c r="D504" s="50"/>
    </row>
    <row r="505" spans="4:4" s="44" customFormat="1" x14ac:dyDescent="0.2">
      <c r="D505" s="50"/>
    </row>
    <row r="506" spans="4:4" s="44" customFormat="1" x14ac:dyDescent="0.2">
      <c r="D506" s="50"/>
    </row>
    <row r="507" spans="4:4" s="44" customFormat="1" x14ac:dyDescent="0.2">
      <c r="D507" s="50"/>
    </row>
    <row r="508" spans="4:4" s="44" customFormat="1" x14ac:dyDescent="0.2">
      <c r="D508" s="50"/>
    </row>
    <row r="509" spans="4:4" s="44" customFormat="1" x14ac:dyDescent="0.2">
      <c r="D509" s="50"/>
    </row>
    <row r="510" spans="4:4" s="44" customFormat="1" x14ac:dyDescent="0.2">
      <c r="D510" s="50"/>
    </row>
    <row r="511" spans="4:4" s="44" customFormat="1" x14ac:dyDescent="0.2">
      <c r="D511" s="50"/>
    </row>
    <row r="512" spans="4:4" s="44" customFormat="1" x14ac:dyDescent="0.2">
      <c r="D512" s="50"/>
    </row>
    <row r="513" spans="4:4" s="44" customFormat="1" x14ac:dyDescent="0.2">
      <c r="D513" s="50"/>
    </row>
    <row r="514" spans="4:4" s="44" customFormat="1" x14ac:dyDescent="0.2">
      <c r="D514" s="50"/>
    </row>
    <row r="515" spans="4:4" s="44" customFormat="1" x14ac:dyDescent="0.2">
      <c r="D515" s="50"/>
    </row>
    <row r="516" spans="4:4" s="44" customFormat="1" x14ac:dyDescent="0.2">
      <c r="D516" s="50"/>
    </row>
    <row r="517" spans="4:4" s="44" customFormat="1" x14ac:dyDescent="0.2">
      <c r="D517" s="50"/>
    </row>
    <row r="518" spans="4:4" s="44" customFormat="1" x14ac:dyDescent="0.2">
      <c r="D518" s="50"/>
    </row>
    <row r="519" spans="4:4" s="44" customFormat="1" x14ac:dyDescent="0.2">
      <c r="D519" s="50"/>
    </row>
    <row r="520" spans="4:4" s="44" customFormat="1" x14ac:dyDescent="0.2">
      <c r="D520" s="50"/>
    </row>
    <row r="521" spans="4:4" s="44" customFormat="1" x14ac:dyDescent="0.2">
      <c r="D521" s="50"/>
    </row>
    <row r="522" spans="4:4" s="44" customFormat="1" x14ac:dyDescent="0.2">
      <c r="D522" s="50"/>
    </row>
    <row r="523" spans="4:4" s="44" customFormat="1" x14ac:dyDescent="0.2">
      <c r="D523" s="50"/>
    </row>
    <row r="524" spans="4:4" s="44" customFormat="1" x14ac:dyDescent="0.2">
      <c r="D524" s="50"/>
    </row>
    <row r="525" spans="4:4" s="44" customFormat="1" x14ac:dyDescent="0.2">
      <c r="D525" s="50"/>
    </row>
    <row r="526" spans="4:4" s="44" customFormat="1" x14ac:dyDescent="0.2">
      <c r="D526" s="50"/>
    </row>
    <row r="527" spans="4:4" s="44" customFormat="1" x14ac:dyDescent="0.2">
      <c r="D527" s="50"/>
    </row>
    <row r="528" spans="4:4" s="44" customFormat="1" x14ac:dyDescent="0.2">
      <c r="D528" s="50"/>
    </row>
    <row r="529" spans="4:4" s="44" customFormat="1" x14ac:dyDescent="0.2">
      <c r="D529" s="50"/>
    </row>
    <row r="530" spans="4:4" s="44" customFormat="1" x14ac:dyDescent="0.2">
      <c r="D530" s="50"/>
    </row>
    <row r="531" spans="4:4" s="44" customFormat="1" x14ac:dyDescent="0.2">
      <c r="D531" s="50"/>
    </row>
    <row r="532" spans="4:4" s="44" customFormat="1" x14ac:dyDescent="0.2">
      <c r="D532" s="50"/>
    </row>
    <row r="533" spans="4:4" s="44" customFormat="1" x14ac:dyDescent="0.2">
      <c r="D533" s="50"/>
    </row>
    <row r="534" spans="4:4" s="44" customFormat="1" x14ac:dyDescent="0.2">
      <c r="D534" s="50"/>
    </row>
    <row r="535" spans="4:4" s="44" customFormat="1" x14ac:dyDescent="0.2">
      <c r="D535" s="50"/>
    </row>
    <row r="536" spans="4:4" s="44" customFormat="1" x14ac:dyDescent="0.2">
      <c r="D536" s="50"/>
    </row>
    <row r="537" spans="4:4" s="44" customFormat="1" x14ac:dyDescent="0.2">
      <c r="D537" s="50"/>
    </row>
    <row r="538" spans="4:4" s="44" customFormat="1" x14ac:dyDescent="0.2">
      <c r="D538" s="50"/>
    </row>
    <row r="539" spans="4:4" s="44" customFormat="1" x14ac:dyDescent="0.2">
      <c r="D539" s="50"/>
    </row>
    <row r="540" spans="4:4" s="44" customFormat="1" x14ac:dyDescent="0.2">
      <c r="D540" s="50"/>
    </row>
    <row r="541" spans="4:4" s="44" customFormat="1" x14ac:dyDescent="0.2">
      <c r="D541" s="50"/>
    </row>
    <row r="542" spans="4:4" s="44" customFormat="1" x14ac:dyDescent="0.2">
      <c r="D542" s="50"/>
    </row>
    <row r="543" spans="4:4" s="44" customFormat="1" x14ac:dyDescent="0.2">
      <c r="D543" s="50"/>
    </row>
    <row r="544" spans="4:4" s="44" customFormat="1" x14ac:dyDescent="0.2">
      <c r="D544" s="50"/>
    </row>
    <row r="545" spans="4:4" s="44" customFormat="1" x14ac:dyDescent="0.2">
      <c r="D545" s="50"/>
    </row>
    <row r="546" spans="4:4" s="44" customFormat="1" x14ac:dyDescent="0.2">
      <c r="D546" s="50"/>
    </row>
    <row r="547" spans="4:4" s="44" customFormat="1" x14ac:dyDescent="0.2">
      <c r="D547" s="50"/>
    </row>
    <row r="548" spans="4:4" s="44" customFormat="1" x14ac:dyDescent="0.2">
      <c r="D548" s="50"/>
    </row>
    <row r="549" spans="4:4" s="44" customFormat="1" x14ac:dyDescent="0.2">
      <c r="D549" s="50"/>
    </row>
    <row r="550" spans="4:4" s="44" customFormat="1" x14ac:dyDescent="0.2">
      <c r="D550" s="50"/>
    </row>
    <row r="551" spans="4:4" s="44" customFormat="1" x14ac:dyDescent="0.2">
      <c r="D551" s="50"/>
    </row>
    <row r="552" spans="4:4" s="44" customFormat="1" x14ac:dyDescent="0.2">
      <c r="D552" s="50"/>
    </row>
    <row r="553" spans="4:4" s="44" customFormat="1" x14ac:dyDescent="0.2">
      <c r="D553" s="50"/>
    </row>
    <row r="554" spans="4:4" s="44" customFormat="1" x14ac:dyDescent="0.2">
      <c r="D554" s="50"/>
    </row>
    <row r="555" spans="4:4" s="44" customFormat="1" x14ac:dyDescent="0.2">
      <c r="D555" s="50"/>
    </row>
    <row r="556" spans="4:4" s="44" customFormat="1" x14ac:dyDescent="0.2">
      <c r="D556" s="50"/>
    </row>
    <row r="557" spans="4:4" s="44" customFormat="1" x14ac:dyDescent="0.2">
      <c r="D557" s="50"/>
    </row>
    <row r="558" spans="4:4" s="44" customFormat="1" x14ac:dyDescent="0.2">
      <c r="D558" s="50"/>
    </row>
    <row r="559" spans="4:4" s="44" customFormat="1" x14ac:dyDescent="0.2">
      <c r="D559" s="50"/>
    </row>
    <row r="560" spans="4:4" s="44" customFormat="1" x14ac:dyDescent="0.2">
      <c r="D560" s="50"/>
    </row>
    <row r="561" spans="4:4" s="44" customFormat="1" x14ac:dyDescent="0.2">
      <c r="D561" s="50"/>
    </row>
    <row r="562" spans="4:4" s="44" customFormat="1" x14ac:dyDescent="0.2">
      <c r="D562" s="50"/>
    </row>
    <row r="563" spans="4:4" s="44" customFormat="1" x14ac:dyDescent="0.2">
      <c r="D563" s="50"/>
    </row>
    <row r="564" spans="4:4" s="44" customFormat="1" x14ac:dyDescent="0.2">
      <c r="D564" s="50"/>
    </row>
    <row r="565" spans="4:4" s="44" customFormat="1" x14ac:dyDescent="0.2">
      <c r="D565" s="50"/>
    </row>
    <row r="566" spans="4:4" s="44" customFormat="1" x14ac:dyDescent="0.2">
      <c r="D566" s="50"/>
    </row>
    <row r="567" spans="4:4" s="44" customFormat="1" x14ac:dyDescent="0.2">
      <c r="D567" s="50"/>
    </row>
    <row r="568" spans="4:4" s="44" customFormat="1" x14ac:dyDescent="0.2">
      <c r="D568" s="50"/>
    </row>
    <row r="569" spans="4:4" s="44" customFormat="1" x14ac:dyDescent="0.2">
      <c r="D569" s="50"/>
    </row>
    <row r="570" spans="4:4" s="44" customFormat="1" x14ac:dyDescent="0.2">
      <c r="D570" s="50"/>
    </row>
    <row r="571" spans="4:4" s="44" customFormat="1" x14ac:dyDescent="0.2">
      <c r="D571" s="50"/>
    </row>
    <row r="572" spans="4:4" s="44" customFormat="1" x14ac:dyDescent="0.2">
      <c r="D572" s="50"/>
    </row>
    <row r="573" spans="4:4" s="44" customFormat="1" x14ac:dyDescent="0.2">
      <c r="D573" s="50"/>
    </row>
    <row r="574" spans="4:4" s="44" customFormat="1" x14ac:dyDescent="0.2">
      <c r="D574" s="50"/>
    </row>
    <row r="575" spans="4:4" s="44" customFormat="1" x14ac:dyDescent="0.2">
      <c r="D575" s="50"/>
    </row>
    <row r="576" spans="4:4" s="44" customFormat="1" x14ac:dyDescent="0.2">
      <c r="D576" s="50"/>
    </row>
    <row r="577" spans="4:4" s="44" customFormat="1" x14ac:dyDescent="0.2">
      <c r="D577" s="50"/>
    </row>
    <row r="578" spans="4:4" s="44" customFormat="1" x14ac:dyDescent="0.2">
      <c r="D578" s="50"/>
    </row>
    <row r="579" spans="4:4" s="44" customFormat="1" x14ac:dyDescent="0.2">
      <c r="D579" s="50"/>
    </row>
    <row r="580" spans="4:4" s="44" customFormat="1" x14ac:dyDescent="0.2">
      <c r="D580" s="50"/>
    </row>
    <row r="581" spans="4:4" s="44" customFormat="1" x14ac:dyDescent="0.2">
      <c r="D581" s="50"/>
    </row>
    <row r="582" spans="4:4" s="44" customFormat="1" x14ac:dyDescent="0.2">
      <c r="D582" s="50"/>
    </row>
    <row r="583" spans="4:4" s="44" customFormat="1" x14ac:dyDescent="0.2">
      <c r="D583" s="50"/>
    </row>
    <row r="584" spans="4:4" s="44" customFormat="1" x14ac:dyDescent="0.2">
      <c r="D584" s="50"/>
    </row>
    <row r="585" spans="4:4" s="44" customFormat="1" x14ac:dyDescent="0.2">
      <c r="D585" s="50"/>
    </row>
    <row r="586" spans="4:4" s="44" customFormat="1" x14ac:dyDescent="0.2">
      <c r="D586" s="50"/>
    </row>
    <row r="587" spans="4:4" s="44" customFormat="1" x14ac:dyDescent="0.2">
      <c r="D587" s="50"/>
    </row>
    <row r="588" spans="4:4" s="44" customFormat="1" x14ac:dyDescent="0.2">
      <c r="D588" s="50"/>
    </row>
    <row r="589" spans="4:4" s="44" customFormat="1" x14ac:dyDescent="0.2">
      <c r="D589" s="50"/>
    </row>
    <row r="590" spans="4:4" s="44" customFormat="1" x14ac:dyDescent="0.2">
      <c r="D590" s="50"/>
    </row>
    <row r="591" spans="4:4" s="44" customFormat="1" x14ac:dyDescent="0.2">
      <c r="D591" s="50"/>
    </row>
    <row r="592" spans="4:4" s="44" customFormat="1" x14ac:dyDescent="0.2">
      <c r="D592" s="50"/>
    </row>
    <row r="593" spans="4:4" s="44" customFormat="1" x14ac:dyDescent="0.2">
      <c r="D593" s="50"/>
    </row>
    <row r="594" spans="4:4" s="44" customFormat="1" x14ac:dyDescent="0.2">
      <c r="D594" s="50"/>
    </row>
    <row r="595" spans="4:4" s="44" customFormat="1" x14ac:dyDescent="0.2">
      <c r="D595" s="50"/>
    </row>
    <row r="596" spans="4:4" s="44" customFormat="1" x14ac:dyDescent="0.2">
      <c r="D596" s="50"/>
    </row>
    <row r="597" spans="4:4" s="44" customFormat="1" x14ac:dyDescent="0.2">
      <c r="D597" s="50"/>
    </row>
    <row r="598" spans="4:4" s="44" customFormat="1" x14ac:dyDescent="0.2">
      <c r="D598" s="50"/>
    </row>
    <row r="599" spans="4:4" s="44" customFormat="1" x14ac:dyDescent="0.2">
      <c r="D599" s="50"/>
    </row>
    <row r="600" spans="4:4" s="44" customFormat="1" x14ac:dyDescent="0.2">
      <c r="D600" s="50"/>
    </row>
    <row r="601" spans="4:4" s="44" customFormat="1" x14ac:dyDescent="0.2">
      <c r="D601" s="50"/>
    </row>
    <row r="602" spans="4:4" s="44" customFormat="1" x14ac:dyDescent="0.2">
      <c r="D602" s="50"/>
    </row>
    <row r="603" spans="4:4" s="44" customFormat="1" x14ac:dyDescent="0.2">
      <c r="D603" s="50"/>
    </row>
    <row r="604" spans="4:4" s="44" customFormat="1" x14ac:dyDescent="0.2">
      <c r="D604" s="50"/>
    </row>
    <row r="605" spans="4:4" s="44" customFormat="1" x14ac:dyDescent="0.2">
      <c r="D605" s="50"/>
    </row>
    <row r="606" spans="4:4" s="44" customFormat="1" x14ac:dyDescent="0.2">
      <c r="D606" s="50"/>
    </row>
    <row r="607" spans="4:4" s="44" customFormat="1" x14ac:dyDescent="0.2">
      <c r="D607" s="50"/>
    </row>
    <row r="608" spans="4:4" s="44" customFormat="1" x14ac:dyDescent="0.2">
      <c r="D608" s="50"/>
    </row>
    <row r="609" spans="4:4" s="44" customFormat="1" x14ac:dyDescent="0.2">
      <c r="D609" s="50"/>
    </row>
    <row r="610" spans="4:4" s="44" customFormat="1" x14ac:dyDescent="0.2">
      <c r="D610" s="50"/>
    </row>
    <row r="611" spans="4:4" s="44" customFormat="1" x14ac:dyDescent="0.2">
      <c r="D611" s="50"/>
    </row>
    <row r="612" spans="4:4" s="44" customFormat="1" x14ac:dyDescent="0.2">
      <c r="D612" s="50"/>
    </row>
    <row r="613" spans="4:4" s="44" customFormat="1" x14ac:dyDescent="0.2">
      <c r="D613" s="50"/>
    </row>
    <row r="614" spans="4:4" s="44" customFormat="1" x14ac:dyDescent="0.2">
      <c r="D614" s="50"/>
    </row>
    <row r="615" spans="4:4" s="44" customFormat="1" x14ac:dyDescent="0.2">
      <c r="D615" s="50"/>
    </row>
    <row r="616" spans="4:4" s="44" customFormat="1" x14ac:dyDescent="0.2">
      <c r="D616" s="50"/>
    </row>
    <row r="617" spans="4:4" s="44" customFormat="1" x14ac:dyDescent="0.2">
      <c r="D617" s="50"/>
    </row>
    <row r="618" spans="4:4" s="44" customFormat="1" x14ac:dyDescent="0.2">
      <c r="D618" s="50"/>
    </row>
    <row r="619" spans="4:4" s="44" customFormat="1" x14ac:dyDescent="0.2">
      <c r="D619" s="50"/>
    </row>
    <row r="620" spans="4:4" s="44" customFormat="1" x14ac:dyDescent="0.2">
      <c r="D620" s="50"/>
    </row>
    <row r="621" spans="4:4" s="44" customFormat="1" x14ac:dyDescent="0.2">
      <c r="D621" s="50"/>
    </row>
    <row r="622" spans="4:4" s="44" customFormat="1" x14ac:dyDescent="0.2">
      <c r="D622" s="50"/>
    </row>
    <row r="623" spans="4:4" s="44" customFormat="1" x14ac:dyDescent="0.2">
      <c r="D623" s="50"/>
    </row>
    <row r="624" spans="4:4" s="44" customFormat="1" x14ac:dyDescent="0.2">
      <c r="D624" s="50"/>
    </row>
    <row r="625" spans="4:4" s="44" customFormat="1" x14ac:dyDescent="0.2">
      <c r="D625" s="50"/>
    </row>
    <row r="626" spans="4:4" s="44" customFormat="1" x14ac:dyDescent="0.2">
      <c r="D626" s="50"/>
    </row>
    <row r="627" spans="4:4" s="44" customFormat="1" x14ac:dyDescent="0.2">
      <c r="D627" s="50"/>
    </row>
    <row r="628" spans="4:4" s="44" customFormat="1" x14ac:dyDescent="0.2">
      <c r="D628" s="50"/>
    </row>
    <row r="629" spans="4:4" s="44" customFormat="1" x14ac:dyDescent="0.2">
      <c r="D629" s="50"/>
    </row>
    <row r="630" spans="4:4" s="44" customFormat="1" x14ac:dyDescent="0.2">
      <c r="D630" s="50"/>
    </row>
    <row r="631" spans="4:4" s="44" customFormat="1" x14ac:dyDescent="0.2">
      <c r="D631" s="50"/>
    </row>
    <row r="632" spans="4:4" s="44" customFormat="1" x14ac:dyDescent="0.2">
      <c r="D632" s="50"/>
    </row>
    <row r="633" spans="4:4" s="44" customFormat="1" x14ac:dyDescent="0.2">
      <c r="D633" s="50"/>
    </row>
    <row r="634" spans="4:4" s="44" customFormat="1" x14ac:dyDescent="0.2">
      <c r="D634" s="50"/>
    </row>
    <row r="635" spans="4:4" s="44" customFormat="1" x14ac:dyDescent="0.2">
      <c r="D635" s="50"/>
    </row>
    <row r="636" spans="4:4" s="44" customFormat="1" x14ac:dyDescent="0.2">
      <c r="D636" s="50"/>
    </row>
    <row r="637" spans="4:4" s="44" customFormat="1" x14ac:dyDescent="0.2">
      <c r="D637" s="50"/>
    </row>
    <row r="638" spans="4:4" s="44" customFormat="1" x14ac:dyDescent="0.2">
      <c r="D638" s="50"/>
    </row>
    <row r="639" spans="4:4" s="44" customFormat="1" x14ac:dyDescent="0.2">
      <c r="D639" s="50"/>
    </row>
    <row r="640" spans="4:4" s="44" customFormat="1" x14ac:dyDescent="0.2">
      <c r="D640" s="50"/>
    </row>
    <row r="641" spans="4:4" s="44" customFormat="1" x14ac:dyDescent="0.2">
      <c r="D641" s="50"/>
    </row>
    <row r="642" spans="4:4" s="44" customFormat="1" x14ac:dyDescent="0.2">
      <c r="D642" s="50"/>
    </row>
    <row r="643" spans="4:4" s="44" customFormat="1" x14ac:dyDescent="0.2">
      <c r="D643" s="50"/>
    </row>
    <row r="644" spans="4:4" s="44" customFormat="1" x14ac:dyDescent="0.2">
      <c r="D644" s="50"/>
    </row>
    <row r="645" spans="4:4" s="44" customFormat="1" x14ac:dyDescent="0.2">
      <c r="D645" s="50"/>
    </row>
    <row r="646" spans="4:4" s="44" customFormat="1" x14ac:dyDescent="0.2">
      <c r="D646" s="50"/>
    </row>
    <row r="647" spans="4:4" s="44" customFormat="1" x14ac:dyDescent="0.2">
      <c r="D647" s="50"/>
    </row>
    <row r="648" spans="4:4" s="44" customFormat="1" x14ac:dyDescent="0.2">
      <c r="D648" s="50"/>
    </row>
    <row r="649" spans="4:4" s="44" customFormat="1" x14ac:dyDescent="0.2">
      <c r="D649" s="50"/>
    </row>
    <row r="650" spans="4:4" s="44" customFormat="1" x14ac:dyDescent="0.2">
      <c r="D650" s="50"/>
    </row>
    <row r="651" spans="4:4" s="44" customFormat="1" x14ac:dyDescent="0.2">
      <c r="D651" s="50"/>
    </row>
    <row r="652" spans="4:4" s="44" customFormat="1" x14ac:dyDescent="0.2">
      <c r="D652" s="50"/>
    </row>
    <row r="653" spans="4:4" s="44" customFormat="1" x14ac:dyDescent="0.2">
      <c r="D653" s="50"/>
    </row>
    <row r="654" spans="4:4" s="44" customFormat="1" x14ac:dyDescent="0.2">
      <c r="D654" s="50"/>
    </row>
    <row r="655" spans="4:4" s="44" customFormat="1" x14ac:dyDescent="0.2">
      <c r="D655" s="50"/>
    </row>
    <row r="656" spans="4:4" s="44" customFormat="1" x14ac:dyDescent="0.2">
      <c r="D656" s="50"/>
    </row>
    <row r="657" spans="4:4" s="44" customFormat="1" x14ac:dyDescent="0.2">
      <c r="D657" s="50"/>
    </row>
    <row r="658" spans="4:4" s="44" customFormat="1" x14ac:dyDescent="0.2">
      <c r="D658" s="50"/>
    </row>
    <row r="659" spans="4:4" s="44" customFormat="1" x14ac:dyDescent="0.2">
      <c r="D659" s="50"/>
    </row>
    <row r="660" spans="4:4" s="44" customFormat="1" x14ac:dyDescent="0.2">
      <c r="D660" s="50"/>
    </row>
    <row r="661" spans="4:4" s="44" customFormat="1" x14ac:dyDescent="0.2">
      <c r="D661" s="50"/>
    </row>
    <row r="662" spans="4:4" s="44" customFormat="1" x14ac:dyDescent="0.2">
      <c r="D662" s="50"/>
    </row>
    <row r="663" spans="4:4" s="44" customFormat="1" x14ac:dyDescent="0.2">
      <c r="D663" s="50"/>
    </row>
    <row r="664" spans="4:4" s="44" customFormat="1" x14ac:dyDescent="0.2">
      <c r="D664" s="50"/>
    </row>
    <row r="665" spans="4:4" s="44" customFormat="1" x14ac:dyDescent="0.2">
      <c r="D665" s="50"/>
    </row>
    <row r="666" spans="4:4" s="44" customFormat="1" x14ac:dyDescent="0.2">
      <c r="D666" s="50"/>
    </row>
    <row r="667" spans="4:4" s="44" customFormat="1" x14ac:dyDescent="0.2">
      <c r="D667" s="50"/>
    </row>
    <row r="668" spans="4:4" s="44" customFormat="1" x14ac:dyDescent="0.2">
      <c r="D668" s="50"/>
    </row>
    <row r="669" spans="4:4" s="44" customFormat="1" x14ac:dyDescent="0.2">
      <c r="D669" s="50"/>
    </row>
    <row r="670" spans="4:4" s="44" customFormat="1" x14ac:dyDescent="0.2">
      <c r="D670" s="50"/>
    </row>
    <row r="671" spans="4:4" s="44" customFormat="1" x14ac:dyDescent="0.2">
      <c r="D671" s="50"/>
    </row>
    <row r="672" spans="4:4" s="44" customFormat="1" x14ac:dyDescent="0.2">
      <c r="D672" s="50"/>
    </row>
    <row r="673" spans="4:4" s="44" customFormat="1" x14ac:dyDescent="0.2">
      <c r="D673" s="50"/>
    </row>
    <row r="674" spans="4:4" s="44" customFormat="1" x14ac:dyDescent="0.2">
      <c r="D674" s="50"/>
    </row>
    <row r="675" spans="4:4" s="44" customFormat="1" x14ac:dyDescent="0.2">
      <c r="D675" s="50"/>
    </row>
    <row r="676" spans="4:4" s="44" customFormat="1" x14ac:dyDescent="0.2">
      <c r="D676" s="50"/>
    </row>
    <row r="677" spans="4:4" s="44" customFormat="1" x14ac:dyDescent="0.2">
      <c r="D677" s="50"/>
    </row>
    <row r="678" spans="4:4" s="44" customFormat="1" x14ac:dyDescent="0.2">
      <c r="D678" s="50"/>
    </row>
    <row r="679" spans="4:4" s="44" customFormat="1" x14ac:dyDescent="0.2">
      <c r="D679" s="50"/>
    </row>
    <row r="680" spans="4:4" s="44" customFormat="1" x14ac:dyDescent="0.2">
      <c r="D680" s="50"/>
    </row>
    <row r="681" spans="4:4" s="44" customFormat="1" x14ac:dyDescent="0.2">
      <c r="D681" s="50"/>
    </row>
    <row r="682" spans="4:4" s="44" customFormat="1" x14ac:dyDescent="0.2">
      <c r="D682" s="50"/>
    </row>
    <row r="683" spans="4:4" s="44" customFormat="1" x14ac:dyDescent="0.2">
      <c r="D683" s="50"/>
    </row>
    <row r="684" spans="4:4" s="44" customFormat="1" x14ac:dyDescent="0.2">
      <c r="D684" s="50"/>
    </row>
    <row r="685" spans="4:4" s="44" customFormat="1" x14ac:dyDescent="0.2">
      <c r="D685" s="50"/>
    </row>
    <row r="686" spans="4:4" s="44" customFormat="1" x14ac:dyDescent="0.2">
      <c r="D686" s="50"/>
    </row>
    <row r="687" spans="4:4" s="44" customFormat="1" x14ac:dyDescent="0.2">
      <c r="D687" s="50"/>
    </row>
    <row r="688" spans="4:4" s="44" customFormat="1" x14ac:dyDescent="0.2">
      <c r="D688" s="50"/>
    </row>
    <row r="689" spans="4:4" s="44" customFormat="1" x14ac:dyDescent="0.2">
      <c r="D689" s="50"/>
    </row>
    <row r="690" spans="4:4" s="44" customFormat="1" x14ac:dyDescent="0.2">
      <c r="D690" s="50"/>
    </row>
    <row r="691" spans="4:4" s="44" customFormat="1" x14ac:dyDescent="0.2">
      <c r="D691" s="50"/>
    </row>
    <row r="692" spans="4:4" s="44" customFormat="1" x14ac:dyDescent="0.2">
      <c r="D692" s="50"/>
    </row>
    <row r="693" spans="4:4" s="44" customFormat="1" x14ac:dyDescent="0.2">
      <c r="D693" s="50"/>
    </row>
    <row r="694" spans="4:4" s="44" customFormat="1" x14ac:dyDescent="0.2">
      <c r="D694" s="50"/>
    </row>
    <row r="695" spans="4:4" s="44" customFormat="1" x14ac:dyDescent="0.2">
      <c r="D695" s="50"/>
    </row>
    <row r="696" spans="4:4" s="44" customFormat="1" x14ac:dyDescent="0.2">
      <c r="D696" s="50"/>
    </row>
    <row r="697" spans="4:4" s="44" customFormat="1" x14ac:dyDescent="0.2">
      <c r="D697" s="50"/>
    </row>
    <row r="698" spans="4:4" s="44" customFormat="1" x14ac:dyDescent="0.2">
      <c r="D698" s="50"/>
    </row>
    <row r="699" spans="4:4" s="44" customFormat="1" x14ac:dyDescent="0.2">
      <c r="D699" s="50"/>
    </row>
    <row r="700" spans="4:4" s="44" customFormat="1" x14ac:dyDescent="0.2">
      <c r="D700" s="50"/>
    </row>
    <row r="701" spans="4:4" s="44" customFormat="1" x14ac:dyDescent="0.2">
      <c r="D701" s="50"/>
    </row>
    <row r="702" spans="4:4" s="44" customFormat="1" x14ac:dyDescent="0.2">
      <c r="D702" s="50"/>
    </row>
    <row r="703" spans="4:4" s="44" customFormat="1" x14ac:dyDescent="0.2">
      <c r="D703" s="50"/>
    </row>
    <row r="704" spans="4:4" s="44" customFormat="1" x14ac:dyDescent="0.2">
      <c r="D704" s="50"/>
    </row>
    <row r="705" spans="4:4" s="44" customFormat="1" x14ac:dyDescent="0.2">
      <c r="D705" s="50"/>
    </row>
    <row r="706" spans="4:4" s="44" customFormat="1" x14ac:dyDescent="0.2">
      <c r="D706" s="50"/>
    </row>
    <row r="707" spans="4:4" s="44" customFormat="1" x14ac:dyDescent="0.2">
      <c r="D707" s="50"/>
    </row>
    <row r="708" spans="4:4" s="44" customFormat="1" x14ac:dyDescent="0.2">
      <c r="D708" s="50"/>
    </row>
    <row r="709" spans="4:4" s="44" customFormat="1" x14ac:dyDescent="0.2">
      <c r="D709" s="50"/>
    </row>
    <row r="710" spans="4:4" s="44" customFormat="1" x14ac:dyDescent="0.2">
      <c r="D710" s="50"/>
    </row>
    <row r="711" spans="4:4" s="44" customFormat="1" x14ac:dyDescent="0.2">
      <c r="D711" s="50"/>
    </row>
    <row r="712" spans="4:4" s="44" customFormat="1" x14ac:dyDescent="0.2">
      <c r="D712" s="50"/>
    </row>
    <row r="713" spans="4:4" s="44" customFormat="1" x14ac:dyDescent="0.2">
      <c r="D713" s="50"/>
    </row>
    <row r="714" spans="4:4" s="44" customFormat="1" x14ac:dyDescent="0.2">
      <c r="D714" s="50"/>
    </row>
    <row r="715" spans="4:4" s="44" customFormat="1" x14ac:dyDescent="0.2">
      <c r="D715" s="50"/>
    </row>
    <row r="716" spans="4:4" s="44" customFormat="1" x14ac:dyDescent="0.2">
      <c r="D716" s="50"/>
    </row>
    <row r="717" spans="4:4" s="44" customFormat="1" x14ac:dyDescent="0.2">
      <c r="D717" s="50"/>
    </row>
    <row r="718" spans="4:4" s="44" customFormat="1" x14ac:dyDescent="0.2">
      <c r="D718" s="50"/>
    </row>
    <row r="719" spans="4:4" s="44" customFormat="1" x14ac:dyDescent="0.2">
      <c r="D719" s="50"/>
    </row>
    <row r="720" spans="4:4" s="44" customFormat="1" x14ac:dyDescent="0.2">
      <c r="D720" s="50"/>
    </row>
    <row r="721" spans="4:4" s="44" customFormat="1" x14ac:dyDescent="0.2">
      <c r="D721" s="50"/>
    </row>
    <row r="722" spans="4:4" s="44" customFormat="1" x14ac:dyDescent="0.2">
      <c r="D722" s="50"/>
    </row>
    <row r="723" spans="4:4" s="44" customFormat="1" x14ac:dyDescent="0.2">
      <c r="D723" s="50"/>
    </row>
    <row r="724" spans="4:4" s="44" customFormat="1" x14ac:dyDescent="0.2">
      <c r="D724" s="50"/>
    </row>
    <row r="725" spans="4:4" s="44" customFormat="1" x14ac:dyDescent="0.2">
      <c r="D725" s="50"/>
    </row>
    <row r="726" spans="4:4" s="44" customFormat="1" x14ac:dyDescent="0.2">
      <c r="D726" s="50"/>
    </row>
    <row r="727" spans="4:4" s="44" customFormat="1" x14ac:dyDescent="0.2">
      <c r="D727" s="50"/>
    </row>
    <row r="728" spans="4:4" s="44" customFormat="1" x14ac:dyDescent="0.2">
      <c r="D728" s="50"/>
    </row>
    <row r="729" spans="4:4" s="44" customFormat="1" x14ac:dyDescent="0.2">
      <c r="D729" s="50"/>
    </row>
    <row r="730" spans="4:4" s="44" customFormat="1" x14ac:dyDescent="0.2">
      <c r="D730" s="50"/>
    </row>
    <row r="731" spans="4:4" s="44" customFormat="1" x14ac:dyDescent="0.2">
      <c r="D731" s="50"/>
    </row>
    <row r="732" spans="4:4" s="44" customFormat="1" x14ac:dyDescent="0.2">
      <c r="D732" s="50"/>
    </row>
    <row r="733" spans="4:4" s="44" customFormat="1" x14ac:dyDescent="0.2">
      <c r="D733" s="50"/>
    </row>
    <row r="734" spans="4:4" s="44" customFormat="1" x14ac:dyDescent="0.2">
      <c r="D734" s="50"/>
    </row>
    <row r="735" spans="4:4" s="44" customFormat="1" x14ac:dyDescent="0.2">
      <c r="D735" s="50"/>
    </row>
    <row r="736" spans="4:4" s="44" customFormat="1" x14ac:dyDescent="0.2">
      <c r="D736" s="50"/>
    </row>
    <row r="737" spans="4:4" s="44" customFormat="1" x14ac:dyDescent="0.2">
      <c r="D737" s="50"/>
    </row>
    <row r="738" spans="4:4" s="44" customFormat="1" x14ac:dyDescent="0.2">
      <c r="D738" s="50"/>
    </row>
    <row r="739" spans="4:4" s="44" customFormat="1" x14ac:dyDescent="0.2">
      <c r="D739" s="50"/>
    </row>
    <row r="740" spans="4:4" s="44" customFormat="1" x14ac:dyDescent="0.2">
      <c r="D740" s="50"/>
    </row>
    <row r="741" spans="4:4" s="44" customFormat="1" x14ac:dyDescent="0.2">
      <c r="D741" s="50"/>
    </row>
    <row r="742" spans="4:4" s="44" customFormat="1" x14ac:dyDescent="0.2">
      <c r="D742" s="50"/>
    </row>
    <row r="743" spans="4:4" s="44" customFormat="1" x14ac:dyDescent="0.2">
      <c r="D743" s="50"/>
    </row>
    <row r="744" spans="4:4" s="44" customFormat="1" x14ac:dyDescent="0.2">
      <c r="D744" s="50"/>
    </row>
    <row r="745" spans="4:4" s="44" customFormat="1" x14ac:dyDescent="0.2">
      <c r="D745" s="50"/>
    </row>
    <row r="746" spans="4:4" s="44" customFormat="1" x14ac:dyDescent="0.2">
      <c r="D746" s="50"/>
    </row>
    <row r="747" spans="4:4" s="44" customFormat="1" x14ac:dyDescent="0.2">
      <c r="D747" s="50"/>
    </row>
    <row r="748" spans="4:4" s="44" customFormat="1" x14ac:dyDescent="0.2">
      <c r="D748" s="50"/>
    </row>
    <row r="749" spans="4:4" s="44" customFormat="1" x14ac:dyDescent="0.2">
      <c r="D749" s="50"/>
    </row>
    <row r="750" spans="4:4" s="44" customFormat="1" x14ac:dyDescent="0.2">
      <c r="D750" s="50"/>
    </row>
    <row r="751" spans="4:4" s="44" customFormat="1" x14ac:dyDescent="0.2">
      <c r="D751" s="50"/>
    </row>
    <row r="752" spans="4:4" s="44" customFormat="1" x14ac:dyDescent="0.2">
      <c r="D752" s="50"/>
    </row>
    <row r="753" spans="4:4" s="44" customFormat="1" x14ac:dyDescent="0.2">
      <c r="D753" s="50"/>
    </row>
    <row r="754" spans="4:4" s="44" customFormat="1" x14ac:dyDescent="0.2">
      <c r="D754" s="50"/>
    </row>
    <row r="755" spans="4:4" s="44" customFormat="1" x14ac:dyDescent="0.2">
      <c r="D755" s="50"/>
    </row>
    <row r="756" spans="4:4" s="44" customFormat="1" x14ac:dyDescent="0.2">
      <c r="D756" s="50"/>
    </row>
    <row r="757" spans="4:4" s="44" customFormat="1" x14ac:dyDescent="0.2">
      <c r="D757" s="50"/>
    </row>
    <row r="758" spans="4:4" s="44" customFormat="1" x14ac:dyDescent="0.2">
      <c r="D758" s="50"/>
    </row>
    <row r="759" spans="4:4" s="44" customFormat="1" x14ac:dyDescent="0.2">
      <c r="D759" s="50"/>
    </row>
    <row r="760" spans="4:4" s="44" customFormat="1" x14ac:dyDescent="0.2">
      <c r="D760" s="50"/>
    </row>
    <row r="761" spans="4:4" s="44" customFormat="1" x14ac:dyDescent="0.2">
      <c r="D761" s="50"/>
    </row>
    <row r="762" spans="4:4" s="44" customFormat="1" x14ac:dyDescent="0.2">
      <c r="D762" s="50"/>
    </row>
    <row r="763" spans="4:4" s="44" customFormat="1" x14ac:dyDescent="0.2">
      <c r="D763" s="50"/>
    </row>
  </sheetData>
  <sheetProtection selectLockedCells="1"/>
  <mergeCells count="3">
    <mergeCell ref="A1:F1"/>
    <mergeCell ref="B52:E52"/>
    <mergeCell ref="H1:K1"/>
  </mergeCells>
  <phoneticPr fontId="2" type="noConversion"/>
  <pageMargins left="0.25" right="0.25" top="0.75" bottom="0.75" header="0.3" footer="0.3"/>
  <pageSetup paperSize="9" scale="72" orientation="portrait" blackAndWhite="1" r:id="rId1"/>
  <customProperties>
    <customPr name="SSC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/>
  </sheetViews>
  <sheetFormatPr baseColWidth="10" defaultRowHeight="12.75" x14ac:dyDescent="0.2"/>
  <cols>
    <col min="1" max="3" width="3.42578125" bestFit="1" customWidth="1"/>
    <col min="4" max="5" width="3" bestFit="1" customWidth="1"/>
    <col min="6" max="8" width="3.42578125" bestFit="1" customWidth="1"/>
    <col min="9" max="17" width="3" bestFit="1" customWidth="1"/>
    <col min="18" max="24" width="14.42578125" bestFit="1" customWidth="1"/>
  </cols>
  <sheetData>
    <row r="1" spans="1:24" x14ac:dyDescent="0.2">
      <c r="A1" s="114" t="s">
        <v>134</v>
      </c>
      <c r="B1" s="114" t="s">
        <v>140</v>
      </c>
      <c r="C1" s="114" t="s">
        <v>140</v>
      </c>
      <c r="D1" s="114" t="s">
        <v>140</v>
      </c>
      <c r="E1" s="114" t="s">
        <v>140</v>
      </c>
      <c r="F1" s="114" t="s">
        <v>140</v>
      </c>
      <c r="G1" s="114" t="s">
        <v>140</v>
      </c>
      <c r="H1" s="114" t="s">
        <v>140</v>
      </c>
      <c r="I1" s="114" t="s">
        <v>140</v>
      </c>
      <c r="J1" s="114" t="s">
        <v>136</v>
      </c>
      <c r="K1" s="114" t="s">
        <v>136</v>
      </c>
      <c r="L1" s="114" t="s">
        <v>136</v>
      </c>
      <c r="M1" s="114" t="s">
        <v>136</v>
      </c>
      <c r="N1" s="114" t="s">
        <v>140</v>
      </c>
      <c r="O1" s="114" t="s">
        <v>136</v>
      </c>
      <c r="P1" s="114" t="s">
        <v>136</v>
      </c>
      <c r="Q1" s="114" t="s">
        <v>140</v>
      </c>
      <c r="R1" s="114" t="s">
        <v>185</v>
      </c>
      <c r="S1" s="114" t="s">
        <v>185</v>
      </c>
      <c r="T1" s="114" t="s">
        <v>185</v>
      </c>
      <c r="U1" s="114" t="s">
        <v>185</v>
      </c>
      <c r="V1" s="114" t="s">
        <v>185</v>
      </c>
      <c r="W1" s="114" t="s">
        <v>185</v>
      </c>
      <c r="X1" s="114" t="s">
        <v>185</v>
      </c>
    </row>
    <row r="2" spans="1:24" x14ac:dyDescent="0.2">
      <c r="A2" s="114" t="s">
        <v>135</v>
      </c>
      <c r="B2" s="114" t="s">
        <v>135</v>
      </c>
      <c r="C2" s="114" t="s">
        <v>135</v>
      </c>
      <c r="D2" s="114" t="s">
        <v>136</v>
      </c>
      <c r="E2" s="114" t="s">
        <v>136</v>
      </c>
      <c r="F2" s="114" t="s">
        <v>134</v>
      </c>
      <c r="G2" s="114" t="s">
        <v>135</v>
      </c>
      <c r="H2" s="114" t="s">
        <v>135</v>
      </c>
      <c r="I2" s="114" t="s">
        <v>136</v>
      </c>
      <c r="J2" s="114" t="s">
        <v>138</v>
      </c>
      <c r="K2" s="114" t="s">
        <v>138</v>
      </c>
      <c r="L2" s="114" t="s">
        <v>138</v>
      </c>
      <c r="M2" s="114" t="s">
        <v>138</v>
      </c>
      <c r="N2" s="114" t="s">
        <v>136</v>
      </c>
      <c r="O2" s="114" t="s">
        <v>138</v>
      </c>
      <c r="P2" s="114" t="s">
        <v>138</v>
      </c>
      <c r="Q2" s="114" t="s">
        <v>136</v>
      </c>
      <c r="R2" s="114" t="s">
        <v>186</v>
      </c>
      <c r="S2" s="114" t="s">
        <v>186</v>
      </c>
      <c r="T2" s="114" t="s">
        <v>186</v>
      </c>
      <c r="U2" s="114" t="s">
        <v>186</v>
      </c>
      <c r="V2" s="114" t="s">
        <v>186</v>
      </c>
      <c r="W2" s="114" t="s">
        <v>186</v>
      </c>
      <c r="X2" s="114" t="s">
        <v>186</v>
      </c>
    </row>
    <row r="3" spans="1:24" x14ac:dyDescent="0.2">
      <c r="A3" s="114" t="s">
        <v>136</v>
      </c>
      <c r="B3" s="114" t="s">
        <v>136</v>
      </c>
      <c r="C3" s="114" t="s">
        <v>136</v>
      </c>
      <c r="D3" s="114" t="s">
        <v>138</v>
      </c>
      <c r="E3" s="114" t="s">
        <v>138</v>
      </c>
      <c r="F3" s="114" t="s">
        <v>135</v>
      </c>
      <c r="G3" s="114" t="s">
        <v>136</v>
      </c>
      <c r="H3" s="114" t="s">
        <v>136</v>
      </c>
      <c r="I3" s="114" t="s">
        <v>138</v>
      </c>
      <c r="J3" s="114" t="s">
        <v>144</v>
      </c>
      <c r="K3" s="114" t="s">
        <v>144</v>
      </c>
      <c r="L3" s="114" t="s">
        <v>144</v>
      </c>
      <c r="M3" s="114" t="s">
        <v>144</v>
      </c>
      <c r="N3" s="114" t="s">
        <v>138</v>
      </c>
      <c r="O3" s="114" t="s">
        <v>144</v>
      </c>
      <c r="P3" s="114" t="s">
        <v>144</v>
      </c>
      <c r="Q3" s="114" t="s">
        <v>138</v>
      </c>
      <c r="R3" s="114" t="s">
        <v>187</v>
      </c>
      <c r="S3" s="114" t="s">
        <v>187</v>
      </c>
      <c r="T3" s="114" t="s">
        <v>187</v>
      </c>
      <c r="U3" s="114" t="s">
        <v>187</v>
      </c>
      <c r="V3" s="114" t="s">
        <v>187</v>
      </c>
      <c r="W3" s="114" t="s">
        <v>187</v>
      </c>
      <c r="X3" s="114" t="s">
        <v>187</v>
      </c>
    </row>
    <row r="4" spans="1:24" x14ac:dyDescent="0.2">
      <c r="A4" s="114" t="s">
        <v>137</v>
      </c>
      <c r="B4" s="114" t="s">
        <v>137</v>
      </c>
      <c r="C4" s="114" t="s">
        <v>137</v>
      </c>
      <c r="D4" s="114" t="s">
        <v>144</v>
      </c>
      <c r="E4" s="114" t="s">
        <v>144</v>
      </c>
      <c r="F4" s="114" t="s">
        <v>136</v>
      </c>
      <c r="G4" s="114" t="s">
        <v>137</v>
      </c>
      <c r="H4" s="114" t="s">
        <v>137</v>
      </c>
      <c r="I4" s="114" t="s">
        <v>144</v>
      </c>
      <c r="J4" s="114" t="s">
        <v>145</v>
      </c>
      <c r="K4" s="114" t="s">
        <v>145</v>
      </c>
      <c r="L4" s="114" t="s">
        <v>145</v>
      </c>
      <c r="M4" s="114" t="s">
        <v>145</v>
      </c>
      <c r="N4" s="114" t="s">
        <v>144</v>
      </c>
      <c r="O4" s="114" t="s">
        <v>145</v>
      </c>
      <c r="P4" s="114" t="s">
        <v>145</v>
      </c>
      <c r="Q4" s="114" t="s">
        <v>144</v>
      </c>
    </row>
    <row r="5" spans="1:24" x14ac:dyDescent="0.2">
      <c r="A5" s="114" t="s">
        <v>138</v>
      </c>
      <c r="B5" s="114" t="s">
        <v>138</v>
      </c>
      <c r="C5" s="114" t="s">
        <v>138</v>
      </c>
      <c r="D5" s="114" t="s">
        <v>145</v>
      </c>
      <c r="E5" s="114" t="s">
        <v>145</v>
      </c>
      <c r="F5" s="114" t="s">
        <v>137</v>
      </c>
      <c r="G5" s="114" t="s">
        <v>138</v>
      </c>
      <c r="H5" s="114" t="s">
        <v>138</v>
      </c>
      <c r="I5" s="114" t="s">
        <v>145</v>
      </c>
      <c r="J5" s="114" t="s">
        <v>146</v>
      </c>
      <c r="K5" s="114" t="s">
        <v>146</v>
      </c>
      <c r="L5" s="114" t="s">
        <v>146</v>
      </c>
      <c r="M5" s="114" t="s">
        <v>146</v>
      </c>
      <c r="N5" s="114" t="s">
        <v>145</v>
      </c>
      <c r="O5" s="114" t="s">
        <v>146</v>
      </c>
      <c r="P5" s="114" t="s">
        <v>146</v>
      </c>
      <c r="Q5" s="114" t="s">
        <v>145</v>
      </c>
    </row>
    <row r="6" spans="1:24" x14ac:dyDescent="0.2">
      <c r="D6" s="114" t="s">
        <v>146</v>
      </c>
      <c r="E6" s="114" t="s">
        <v>146</v>
      </c>
      <c r="F6" s="114" t="s">
        <v>138</v>
      </c>
      <c r="I6" s="114" t="s">
        <v>146</v>
      </c>
      <c r="J6" s="114" t="s">
        <v>147</v>
      </c>
      <c r="K6" s="114" t="s">
        <v>147</v>
      </c>
      <c r="L6" s="114" t="s">
        <v>147</v>
      </c>
      <c r="M6" s="114" t="s">
        <v>147</v>
      </c>
      <c r="N6" s="114" t="s">
        <v>146</v>
      </c>
      <c r="O6" s="114" t="s">
        <v>147</v>
      </c>
      <c r="P6" s="114" t="s">
        <v>147</v>
      </c>
      <c r="Q6" s="114" t="s">
        <v>146</v>
      </c>
    </row>
    <row r="7" spans="1:24" x14ac:dyDescent="0.2">
      <c r="D7" s="114" t="s">
        <v>147</v>
      </c>
      <c r="E7" s="114" t="s">
        <v>147</v>
      </c>
      <c r="I7" s="114" t="s">
        <v>147</v>
      </c>
      <c r="J7" s="114" t="s">
        <v>148</v>
      </c>
      <c r="K7" s="114" t="s">
        <v>148</v>
      </c>
      <c r="L7" s="114" t="s">
        <v>148</v>
      </c>
      <c r="M7" s="114" t="s">
        <v>148</v>
      </c>
      <c r="N7" s="114" t="s">
        <v>147</v>
      </c>
      <c r="O7" s="114" t="s">
        <v>148</v>
      </c>
      <c r="P7" s="114" t="s">
        <v>148</v>
      </c>
      <c r="Q7" s="114" t="s">
        <v>147</v>
      </c>
    </row>
    <row r="8" spans="1:24" x14ac:dyDescent="0.2">
      <c r="D8" s="114" t="s">
        <v>148</v>
      </c>
      <c r="E8" s="114" t="s">
        <v>148</v>
      </c>
      <c r="I8" s="114" t="s">
        <v>148</v>
      </c>
      <c r="J8" s="114" t="s">
        <v>149</v>
      </c>
      <c r="K8" s="114" t="s">
        <v>149</v>
      </c>
      <c r="L8" s="114" t="s">
        <v>149</v>
      </c>
      <c r="M8" s="114" t="s">
        <v>149</v>
      </c>
      <c r="N8" s="114" t="s">
        <v>148</v>
      </c>
      <c r="O8" s="114" t="s">
        <v>149</v>
      </c>
      <c r="P8" s="114" t="s">
        <v>149</v>
      </c>
      <c r="Q8" s="114" t="s">
        <v>148</v>
      </c>
    </row>
    <row r="9" spans="1:24" x14ac:dyDescent="0.2">
      <c r="D9" s="114" t="s">
        <v>149</v>
      </c>
      <c r="E9" s="114" t="s">
        <v>149</v>
      </c>
      <c r="I9" s="114" t="s">
        <v>149</v>
      </c>
      <c r="J9" s="114" t="s">
        <v>150</v>
      </c>
      <c r="K9" s="114" t="s">
        <v>150</v>
      </c>
      <c r="L9" s="114" t="s">
        <v>150</v>
      </c>
      <c r="M9" s="114" t="s">
        <v>150</v>
      </c>
      <c r="N9" s="114" t="s">
        <v>149</v>
      </c>
      <c r="O9" s="114" t="s">
        <v>150</v>
      </c>
      <c r="P9" s="114" t="s">
        <v>150</v>
      </c>
      <c r="Q9" s="114" t="s">
        <v>149</v>
      </c>
    </row>
    <row r="10" spans="1:24" x14ac:dyDescent="0.2">
      <c r="D10" s="114" t="s">
        <v>150</v>
      </c>
      <c r="E10" s="114" t="s">
        <v>150</v>
      </c>
      <c r="I10" s="114" t="s">
        <v>150</v>
      </c>
      <c r="J10" s="114" t="s">
        <v>151</v>
      </c>
      <c r="K10" s="114" t="s">
        <v>151</v>
      </c>
      <c r="L10" s="114" t="s">
        <v>151</v>
      </c>
      <c r="M10" s="114" t="s">
        <v>151</v>
      </c>
      <c r="N10" s="114" t="s">
        <v>150</v>
      </c>
      <c r="O10" s="114" t="s">
        <v>151</v>
      </c>
      <c r="P10" s="114" t="s">
        <v>151</v>
      </c>
      <c r="Q10" s="114" t="s">
        <v>150</v>
      </c>
    </row>
    <row r="11" spans="1:24" x14ac:dyDescent="0.2">
      <c r="D11" s="114" t="s">
        <v>151</v>
      </c>
      <c r="E11" s="114" t="s">
        <v>151</v>
      </c>
      <c r="I11" s="114" t="s">
        <v>151</v>
      </c>
      <c r="N11" s="114" t="s">
        <v>151</v>
      </c>
      <c r="Q11" s="114" t="s">
        <v>151</v>
      </c>
    </row>
    <row r="12" spans="1:24" x14ac:dyDescent="0.2">
      <c r="I12" s="114" t="s">
        <v>161</v>
      </c>
      <c r="N12" s="114" t="s">
        <v>161</v>
      </c>
      <c r="Q12" s="114" t="s">
        <v>161</v>
      </c>
    </row>
    <row r="13" spans="1:24" x14ac:dyDescent="0.2">
      <c r="I13" s="114" t="s">
        <v>162</v>
      </c>
      <c r="N13" s="114" t="s">
        <v>162</v>
      </c>
      <c r="Q13" s="114" t="s">
        <v>162</v>
      </c>
    </row>
    <row r="14" spans="1:24" x14ac:dyDescent="0.2">
      <c r="I14" s="114" t="s">
        <v>163</v>
      </c>
      <c r="N14" s="114" t="s">
        <v>163</v>
      </c>
      <c r="Q14" s="114" t="s">
        <v>163</v>
      </c>
    </row>
    <row r="15" spans="1:24" x14ac:dyDescent="0.2">
      <c r="I15" s="114" t="s">
        <v>164</v>
      </c>
      <c r="N15" s="114" t="s">
        <v>164</v>
      </c>
      <c r="Q15" s="114" t="s">
        <v>164</v>
      </c>
    </row>
    <row r="16" spans="1:24" x14ac:dyDescent="0.2">
      <c r="Q16" s="114" t="s">
        <v>178</v>
      </c>
    </row>
    <row r="17" spans="17:17" x14ac:dyDescent="0.2">
      <c r="Q17" s="114" t="s">
        <v>179</v>
      </c>
    </row>
    <row r="18" spans="17:17" x14ac:dyDescent="0.2">
      <c r="Q18" s="114" t="s">
        <v>180</v>
      </c>
    </row>
    <row r="19" spans="17:17" x14ac:dyDescent="0.2">
      <c r="Q19" s="114" t="s">
        <v>181</v>
      </c>
    </row>
    <row r="20" spans="17:17" x14ac:dyDescent="0.2">
      <c r="Q20" s="114" t="s">
        <v>182</v>
      </c>
    </row>
    <row r="21" spans="17:17" x14ac:dyDescent="0.2">
      <c r="Q21" s="114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T59"/>
  <sheetViews>
    <sheetView showGridLines="0" showZeros="0" zoomScale="115" zoomScaleNormal="115" zoomScalePageLayoutView="11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15" width="3.28515625" style="1"/>
    <col min="16" max="16" width="4" style="1" customWidth="1"/>
    <col min="17" max="23" width="3.28515625" style="1"/>
    <col min="24" max="25" width="5.7109375" style="1" bestFit="1" customWidth="1"/>
    <col min="26" max="30" width="3.28515625" style="1"/>
    <col min="31" max="31" width="16" customWidth="1"/>
    <col min="32" max="32" width="3.42578125" bestFit="1" customWidth="1"/>
    <col min="34" max="34" width="6.140625" bestFit="1" customWidth="1"/>
    <col min="36" max="36" width="2.42578125" customWidth="1"/>
    <col min="40" max="16384" width="3.28515625" style="1"/>
  </cols>
  <sheetData>
    <row r="1" spans="1:38" ht="9.75" customHeight="1" x14ac:dyDescent="0.2">
      <c r="A1" s="5"/>
      <c r="B1" s="295" t="s">
        <v>47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7"/>
      <c r="O1" s="285"/>
      <c r="P1" s="286"/>
      <c r="Q1" s="286"/>
      <c r="R1" s="286"/>
      <c r="S1" s="287"/>
      <c r="T1" s="273" t="s">
        <v>48</v>
      </c>
      <c r="U1" s="274"/>
      <c r="V1" s="274"/>
      <c r="W1" s="274"/>
      <c r="X1" s="274"/>
      <c r="Y1" s="274"/>
      <c r="Z1" s="274"/>
      <c r="AA1" s="274"/>
      <c r="AB1" s="274"/>
      <c r="AC1" s="274"/>
      <c r="AD1" s="275"/>
      <c r="AE1" s="149" t="s">
        <v>205</v>
      </c>
    </row>
    <row r="2" spans="1:38" ht="12" customHeight="1" x14ac:dyDescent="0.2">
      <c r="A2" s="5"/>
      <c r="B2" s="244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88"/>
      <c r="P2" s="286"/>
      <c r="Q2" s="286"/>
      <c r="R2" s="286"/>
      <c r="S2" s="287"/>
      <c r="T2" s="276"/>
      <c r="U2" s="277"/>
      <c r="V2" s="277"/>
      <c r="W2" s="277"/>
      <c r="X2" s="277"/>
      <c r="Y2" s="277"/>
      <c r="Z2" s="277"/>
      <c r="AA2" s="277"/>
      <c r="AB2" s="277"/>
      <c r="AC2" s="277"/>
      <c r="AD2" s="278"/>
      <c r="AE2" s="150" t="s">
        <v>204</v>
      </c>
    </row>
    <row r="3" spans="1:38" ht="12" customHeight="1" x14ac:dyDescent="0.2">
      <c r="A3" s="5"/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288"/>
      <c r="P3" s="286"/>
      <c r="Q3" s="286"/>
      <c r="R3" s="286"/>
      <c r="S3" s="287"/>
      <c r="T3" s="276"/>
      <c r="U3" s="277"/>
      <c r="V3" s="277"/>
      <c r="W3" s="277"/>
      <c r="X3" s="277"/>
      <c r="Y3" s="277"/>
      <c r="Z3" s="277"/>
      <c r="AA3" s="277"/>
      <c r="AB3" s="277"/>
      <c r="AC3" s="277"/>
      <c r="AD3" s="278"/>
      <c r="AE3" s="151" t="s">
        <v>206</v>
      </c>
    </row>
    <row r="4" spans="1:38" ht="12" customHeight="1" x14ac:dyDescent="0.2">
      <c r="A4" s="5"/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O4" s="288"/>
      <c r="P4" s="286"/>
      <c r="Q4" s="286"/>
      <c r="R4" s="286"/>
      <c r="S4" s="287"/>
      <c r="T4" s="276"/>
      <c r="U4" s="277"/>
      <c r="V4" s="277"/>
      <c r="W4" s="277"/>
      <c r="X4" s="277"/>
      <c r="Y4" s="277"/>
      <c r="Z4" s="277"/>
      <c r="AA4" s="277"/>
      <c r="AB4" s="277"/>
      <c r="AC4" s="277"/>
      <c r="AD4" s="278"/>
      <c r="AE4" s="151"/>
    </row>
    <row r="5" spans="1:38" ht="12" customHeight="1" x14ac:dyDescent="0.2">
      <c r="A5" s="5"/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5"/>
      <c r="O5" s="288"/>
      <c r="P5" s="286"/>
      <c r="Q5" s="286"/>
      <c r="R5" s="286"/>
      <c r="S5" s="287"/>
      <c r="T5" s="276"/>
      <c r="U5" s="277"/>
      <c r="V5" s="277"/>
      <c r="W5" s="277"/>
      <c r="X5" s="277"/>
      <c r="Y5" s="277"/>
      <c r="Z5" s="277"/>
      <c r="AA5" s="277"/>
      <c r="AB5" s="277"/>
      <c r="AC5" s="277"/>
      <c r="AD5" s="278"/>
      <c r="AE5" s="152"/>
    </row>
    <row r="6" spans="1:38" ht="12" customHeight="1" x14ac:dyDescent="0.2">
      <c r="A6" s="5"/>
      <c r="B6" s="271" t="s">
        <v>214</v>
      </c>
      <c r="C6" s="272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  <c r="O6" s="288"/>
      <c r="P6" s="286"/>
      <c r="Q6" s="286"/>
      <c r="R6" s="286"/>
      <c r="S6" s="287"/>
      <c r="T6" s="279"/>
      <c r="U6" s="280"/>
      <c r="V6" s="280"/>
      <c r="W6" s="280"/>
      <c r="X6" s="280"/>
      <c r="Y6" s="280"/>
      <c r="Z6" s="280"/>
      <c r="AA6" s="280"/>
      <c r="AB6" s="280"/>
      <c r="AC6" s="280"/>
      <c r="AD6" s="281"/>
      <c r="AE6" s="153"/>
    </row>
    <row r="7" spans="1:38" ht="12" customHeight="1" x14ac:dyDescent="0.2">
      <c r="A7" s="11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53"/>
    </row>
    <row r="8" spans="1:38" ht="9.75" customHeight="1" x14ac:dyDescent="0.2">
      <c r="A8" s="5"/>
      <c r="B8" s="230" t="str">
        <f>IF(B2="","Til",IF(B9="","Til:","Til"))</f>
        <v>Til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2"/>
      <c r="O8" s="5"/>
      <c r="P8" s="5"/>
      <c r="Q8" s="265" t="str">
        <f>IF(B2="","Fakturanr",IF(Q9="","Husk fakturanummer!","Fakturanr"))</f>
        <v>Fakturanr</v>
      </c>
      <c r="R8" s="266"/>
      <c r="S8" s="266"/>
      <c r="T8" s="267"/>
      <c r="U8" s="5"/>
      <c r="V8" s="5"/>
      <c r="W8" s="289" t="s">
        <v>8</v>
      </c>
      <c r="X8" s="290"/>
      <c r="Y8" s="290"/>
      <c r="Z8" s="290"/>
      <c r="AA8" s="290"/>
      <c r="AB8" s="290"/>
      <c r="AC8" s="290"/>
      <c r="AD8" s="291"/>
      <c r="AE8" s="149" t="s">
        <v>193</v>
      </c>
    </row>
    <row r="9" spans="1:38" ht="12" customHeight="1" x14ac:dyDescent="0.2">
      <c r="A9" s="5"/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5"/>
      <c r="P9" s="5"/>
      <c r="Q9" s="282"/>
      <c r="R9" s="283"/>
      <c r="S9" s="283"/>
      <c r="T9" s="284"/>
      <c r="U9" s="5"/>
      <c r="V9" s="7"/>
      <c r="W9" s="292">
        <f ca="1">NOW()</f>
        <v>43838.462306018519</v>
      </c>
      <c r="X9" s="293"/>
      <c r="Y9" s="293"/>
      <c r="Z9" s="293"/>
      <c r="AA9" s="293"/>
      <c r="AB9" s="293"/>
      <c r="AC9" s="293"/>
      <c r="AD9" s="294"/>
      <c r="AE9" s="150">
        <f ca="1">IF(AE8="","",W9+14)</f>
        <v>43852.462306018519</v>
      </c>
    </row>
    <row r="10" spans="1:38" ht="12" customHeight="1" x14ac:dyDescent="0.2">
      <c r="A10" s="5"/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1"/>
      <c r="O10" s="5"/>
      <c r="P10" s="5"/>
      <c r="Q10" s="5"/>
      <c r="R10" s="5"/>
      <c r="S10" s="5"/>
      <c r="T10" s="5"/>
      <c r="U10" s="5"/>
      <c r="V10" s="7"/>
      <c r="W10" s="7"/>
      <c r="X10" s="7"/>
      <c r="Y10" s="7"/>
      <c r="Z10" s="7"/>
      <c r="AA10" s="7"/>
      <c r="AB10" s="7"/>
      <c r="AC10" s="7"/>
      <c r="AD10" s="7"/>
      <c r="AE10" s="151">
        <f ca="1">SUM(AE9-NOW())</f>
        <v>14</v>
      </c>
    </row>
    <row r="11" spans="1:38" ht="12" customHeight="1" x14ac:dyDescent="0.2">
      <c r="A11" s="5"/>
      <c r="B11" s="233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5"/>
      <c r="P11" s="5"/>
      <c r="Q11" s="5"/>
      <c r="R11" s="5"/>
      <c r="S11" s="5"/>
      <c r="T11" s="5"/>
      <c r="U11" s="5"/>
      <c r="V11" s="7"/>
      <c r="W11" s="298" t="s">
        <v>103</v>
      </c>
      <c r="X11" s="299"/>
      <c r="Y11" s="299"/>
      <c r="Z11" s="299"/>
      <c r="AA11" s="299"/>
      <c r="AB11" s="299"/>
      <c r="AC11" s="299"/>
      <c r="AD11" s="300"/>
    </row>
    <row r="12" spans="1:38" ht="12" customHeight="1" x14ac:dyDescent="0.2">
      <c r="A12" s="5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3"/>
      <c r="O12" s="5"/>
      <c r="P12" s="5"/>
      <c r="Q12" s="5"/>
      <c r="R12" s="5"/>
      <c r="S12" s="5"/>
      <c r="T12" s="5"/>
      <c r="U12" s="5"/>
      <c r="V12" s="7"/>
      <c r="W12" s="262"/>
      <c r="X12" s="263"/>
      <c r="Y12" s="263"/>
      <c r="Z12" s="263"/>
      <c r="AA12" s="263"/>
      <c r="AB12" s="263"/>
      <c r="AC12" s="263"/>
      <c r="AD12" s="264"/>
      <c r="AE12" t="str">
        <f ca="1">IF(W9=41046,"GRATULERER MED DAGEN","")</f>
        <v/>
      </c>
    </row>
    <row r="13" spans="1:38" ht="8.2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7"/>
      <c r="W13" s="7"/>
      <c r="X13" s="7"/>
      <c r="Y13" s="7"/>
      <c r="Z13" s="7"/>
      <c r="AA13" s="7"/>
      <c r="AB13" s="7"/>
      <c r="AC13" s="7"/>
      <c r="AD13" s="7"/>
    </row>
    <row r="14" spans="1:38" ht="9.75" customHeight="1" x14ac:dyDescent="0.2">
      <c r="A14" s="5"/>
      <c r="B14" s="236" t="str">
        <f>IF(B2="","Beskrivelse av oppdraget",IF(B15="","Beskrivelse av oppdraget.","Beskrivelse av oppdraget"))</f>
        <v>Beskrivelse av oppdraget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8"/>
      <c r="Q14" s="306" t="str">
        <f>IF(B2="","Utfyllt av:",IF(Q15="navn","Utfyllt av","Utfyllt av:"))</f>
        <v>Utfyllt av: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8"/>
    </row>
    <row r="15" spans="1:38" ht="12.75" customHeight="1" x14ac:dyDescent="0.2">
      <c r="A15" s="5"/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59" t="str">
        <f>IF(B2="","","navn")</f>
        <v/>
      </c>
      <c r="R15" s="310"/>
      <c r="S15" s="310"/>
      <c r="T15" s="310"/>
      <c r="U15" s="310"/>
      <c r="V15" s="310"/>
      <c r="W15" s="301" t="str">
        <f>IF(B2="","","telefon")</f>
        <v/>
      </c>
      <c r="X15" s="302"/>
      <c r="Y15" s="302"/>
      <c r="Z15" s="302"/>
      <c r="AA15" s="301" t="str">
        <f>IF(B2="","","Sted")</f>
        <v/>
      </c>
      <c r="AB15" s="302"/>
      <c r="AC15" s="302"/>
      <c r="AD15" s="309"/>
      <c r="AE15" s="155" t="s">
        <v>290</v>
      </c>
      <c r="AF15" s="156"/>
      <c r="AG15" s="156"/>
      <c r="AH15" s="156"/>
      <c r="AI15" s="156"/>
      <c r="AJ15" s="156"/>
      <c r="AK15" s="156"/>
      <c r="AL15" s="156"/>
    </row>
    <row r="16" spans="1:38" ht="9.75" customHeight="1" x14ac:dyDescent="0.2">
      <c r="A16" s="5"/>
      <c r="B16" s="236" t="str">
        <f>IF(B2="","Oppdragssted",IF(B17="","Oppdragssted","Oppdragssted"))</f>
        <v>Oppdragssted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  <c r="Q16" s="314" t="s">
        <v>251</v>
      </c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8"/>
      <c r="AE16" s="155"/>
      <c r="AF16" s="156"/>
      <c r="AG16" s="156"/>
      <c r="AH16" s="156"/>
      <c r="AI16" s="156"/>
      <c r="AJ16" s="156"/>
      <c r="AK16" s="156"/>
      <c r="AL16" s="156"/>
    </row>
    <row r="17" spans="1:39" ht="12.75" customHeight="1" x14ac:dyDescent="0.2">
      <c r="A17" s="5"/>
      <c r="B17" s="259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  <c r="Q17" s="190" t="str">
        <f>IF(B2="","","e-postadresse til den som har fylt ut")</f>
        <v/>
      </c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2"/>
      <c r="AE17" s="155"/>
      <c r="AF17" s="156"/>
      <c r="AG17" s="156"/>
      <c r="AH17" s="156"/>
      <c r="AI17" s="156"/>
      <c r="AJ17" s="156"/>
      <c r="AK17" s="156"/>
      <c r="AL17" s="156"/>
    </row>
    <row r="18" spans="1:39" ht="9.75" customHeight="1" x14ac:dyDescent="0.2">
      <c r="A18" s="5"/>
      <c r="B18" s="258" t="str">
        <f>IF(B2="","Fra dato:",IF(B19=40909,"Fra dato","Fra dato:"))</f>
        <v>Fra dato:</v>
      </c>
      <c r="C18" s="254"/>
      <c r="D18" s="254"/>
      <c r="E18" s="253" t="str">
        <f>IF(B2="","Fra klokken:",IF(B19=40909,IF(E19=0.3333333333,"Fra klokken","HUSK KOLON!"),"Fra klokken:"))</f>
        <v>Fra klokken:</v>
      </c>
      <c r="F18" s="254"/>
      <c r="G18" s="255"/>
      <c r="H18" s="258" t="s">
        <v>101</v>
      </c>
      <c r="I18" s="253"/>
      <c r="J18" s="253"/>
      <c r="K18" s="253" t="str">
        <f>IF(B2="","Til klokken",IF(B19="","husk kolon!","Til klokken"))</f>
        <v>Til klokken</v>
      </c>
      <c r="L18" s="253"/>
      <c r="M18" s="253"/>
      <c r="N18" s="67"/>
      <c r="O18" s="67"/>
      <c r="P18" s="68"/>
      <c r="Q18" s="172" t="str">
        <f>IF(K19="","","Aksjonens varighet")</f>
        <v/>
      </c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4"/>
      <c r="AE18" s="157" t="s">
        <v>291</v>
      </c>
      <c r="AF18" s="158"/>
      <c r="AG18" s="158"/>
      <c r="AH18" s="158"/>
      <c r="AI18" s="158"/>
      <c r="AJ18" s="158"/>
      <c r="AK18" s="158"/>
    </row>
    <row r="19" spans="1:39" ht="12.75" customHeight="1" x14ac:dyDescent="0.2">
      <c r="A19" s="5"/>
      <c r="B19" s="249">
        <f ca="1">W9</f>
        <v>43838.462306018519</v>
      </c>
      <c r="C19" s="250"/>
      <c r="D19" s="250"/>
      <c r="E19" s="251"/>
      <c r="F19" s="251"/>
      <c r="G19" s="252"/>
      <c r="H19" s="256">
        <f ca="1">NOW()</f>
        <v>43838.462306018519</v>
      </c>
      <c r="I19" s="257"/>
      <c r="J19" s="257"/>
      <c r="K19" s="251"/>
      <c r="L19" s="251"/>
      <c r="M19" s="251"/>
      <c r="N19" s="251"/>
      <c r="O19" s="251"/>
      <c r="P19" s="252"/>
      <c r="Q19" s="169" t="str">
        <f>IF(K19="","",SUM((H19+K19)-(B19+E19))*24)</f>
        <v/>
      </c>
      <c r="R19" s="170"/>
      <c r="S19" s="170"/>
      <c r="T19" s="63" t="str">
        <f>IF(Q19="","","timer")</f>
        <v/>
      </c>
      <c r="U19" s="64"/>
      <c r="V19" s="65" t="str">
        <f>IF(T19="","","//")</f>
        <v/>
      </c>
      <c r="W19" s="185" t="str">
        <f>IF(K19="","",SUM((H19+K19)-(B19+E19)))</f>
        <v/>
      </c>
      <c r="X19" s="185"/>
      <c r="Y19" s="63" t="str">
        <f>IF(T19="","","dager")</f>
        <v/>
      </c>
      <c r="Z19" s="64"/>
      <c r="AA19" s="64"/>
      <c r="AB19" s="64"/>
      <c r="AC19" s="64"/>
      <c r="AD19" s="66"/>
      <c r="AE19" s="157"/>
      <c r="AF19" s="158"/>
      <c r="AG19" s="158"/>
      <c r="AH19" s="158"/>
      <c r="AI19" s="158"/>
      <c r="AJ19" s="158"/>
      <c r="AK19" s="158"/>
    </row>
    <row r="20" spans="1:39" ht="12.75" customHeight="1" x14ac:dyDescent="0.2">
      <c r="A20" s="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</row>
    <row r="21" spans="1:39" ht="12" customHeight="1" thickBot="1" x14ac:dyDescent="0.25">
      <c r="A21" s="5"/>
      <c r="B21" s="220" t="s">
        <v>78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</row>
    <row r="22" spans="1:39" ht="12.75" customHeight="1" x14ac:dyDescent="0.2">
      <c r="A22" s="5"/>
      <c r="B22" s="207">
        <v>1</v>
      </c>
      <c r="C22" s="210" t="s">
        <v>208</v>
      </c>
      <c r="D22" s="211"/>
      <c r="E22" s="212"/>
      <c r="F22" s="303" t="s">
        <v>11</v>
      </c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5"/>
      <c r="W22" s="178" t="s">
        <v>76</v>
      </c>
      <c r="X22" s="179"/>
      <c r="Y22" s="179" t="s">
        <v>6</v>
      </c>
      <c r="Z22" s="221"/>
      <c r="AA22" s="194" t="s">
        <v>7</v>
      </c>
      <c r="AB22" s="204"/>
      <c r="AC22" s="204"/>
      <c r="AD22" s="205"/>
    </row>
    <row r="23" spans="1:39" ht="12.75" customHeight="1" x14ac:dyDescent="0.2">
      <c r="A23" s="5"/>
      <c r="B23" s="208"/>
      <c r="C23" s="213"/>
      <c r="D23" s="214"/>
      <c r="E23" s="215"/>
      <c r="F23" s="175" t="s">
        <v>209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7"/>
      <c r="W23" s="188"/>
      <c r="X23" s="189"/>
      <c r="Y23" s="186">
        <f>'Satser m.v.'!D80</f>
        <v>5</v>
      </c>
      <c r="Z23" s="187"/>
      <c r="AA23" s="180">
        <f>W23*Y23</f>
        <v>0</v>
      </c>
      <c r="AB23" s="228"/>
      <c r="AC23" s="228"/>
      <c r="AD23" s="229"/>
    </row>
    <row r="24" spans="1:39" ht="12.75" customHeight="1" x14ac:dyDescent="0.2">
      <c r="A24" s="5"/>
      <c r="B24" s="208"/>
      <c r="C24" s="216"/>
      <c r="D24" s="214"/>
      <c r="E24" s="215"/>
      <c r="F24" s="175" t="s">
        <v>232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7"/>
      <c r="W24" s="188"/>
      <c r="X24" s="189"/>
      <c r="Y24" s="186">
        <f>'Satser m.v.'!D81</f>
        <v>60</v>
      </c>
      <c r="Z24" s="187"/>
      <c r="AA24" s="180">
        <f>W24*Y24</f>
        <v>0</v>
      </c>
      <c r="AB24" s="228"/>
      <c r="AC24" s="228"/>
      <c r="AD24" s="229"/>
    </row>
    <row r="25" spans="1:39" ht="12.75" customHeight="1" x14ac:dyDescent="0.2">
      <c r="A25" s="5"/>
      <c r="B25" s="208"/>
      <c r="C25" s="216"/>
      <c r="D25" s="214"/>
      <c r="E25" s="214"/>
      <c r="F25" s="171" t="s">
        <v>96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83">
        <f>'Uttak fra e. lager'!AB42</f>
        <v>0</v>
      </c>
      <c r="AB25" s="183"/>
      <c r="AC25" s="183"/>
      <c r="AD25" s="184"/>
    </row>
    <row r="26" spans="1:39" ht="12.75" customHeight="1" thickBot="1" x14ac:dyDescent="0.25">
      <c r="A26" s="5"/>
      <c r="B26" s="209"/>
      <c r="C26" s="217"/>
      <c r="D26" s="218"/>
      <c r="E26" s="219"/>
      <c r="F26" s="206" t="s">
        <v>102</v>
      </c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22">
        <f>'Andre utg med bilag'!AB44</f>
        <v>0</v>
      </c>
      <c r="AB26" s="223"/>
      <c r="AC26" s="223"/>
      <c r="AD26" s="224"/>
    </row>
    <row r="27" spans="1:39" ht="15" customHeight="1" x14ac:dyDescent="0.2">
      <c r="A27" s="5"/>
      <c r="B27" s="207">
        <v>2</v>
      </c>
      <c r="C27" s="159" t="s">
        <v>3</v>
      </c>
      <c r="D27" s="160"/>
      <c r="E27" s="161"/>
      <c r="F27" s="303" t="s">
        <v>2</v>
      </c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5"/>
      <c r="W27" s="122" t="s">
        <v>5</v>
      </c>
      <c r="X27" s="124"/>
      <c r="Y27" s="123" t="s">
        <v>6</v>
      </c>
      <c r="Z27" s="124"/>
      <c r="AA27" s="194" t="s">
        <v>7</v>
      </c>
      <c r="AB27" s="204"/>
      <c r="AC27" s="204"/>
      <c r="AD27" s="205"/>
    </row>
    <row r="28" spans="1:39" ht="12.75" customHeight="1" x14ac:dyDescent="0.2">
      <c r="A28" s="5"/>
      <c r="B28" s="378"/>
      <c r="C28" s="162"/>
      <c r="D28" s="163"/>
      <c r="E28" s="164"/>
      <c r="F28" s="175" t="s">
        <v>289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7"/>
      <c r="W28" s="188"/>
      <c r="X28" s="189"/>
      <c r="Y28" s="186">
        <f>'Satser m.v.'!D9</f>
        <v>2500</v>
      </c>
      <c r="Z28" s="187"/>
      <c r="AA28" s="180">
        <f>W28*Y28</f>
        <v>0</v>
      </c>
      <c r="AB28" s="228"/>
      <c r="AC28" s="228"/>
      <c r="AD28" s="229"/>
    </row>
    <row r="29" spans="1:39" ht="12.75" customHeight="1" x14ac:dyDescent="0.2">
      <c r="A29" s="5"/>
      <c r="B29" s="378"/>
      <c r="C29" s="162"/>
      <c r="D29" s="163"/>
      <c r="E29" s="164"/>
      <c r="F29" s="175" t="s">
        <v>213</v>
      </c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7"/>
      <c r="AA29" s="180">
        <f>Mannskapsbil!AB53</f>
        <v>0</v>
      </c>
      <c r="AB29" s="181"/>
      <c r="AC29" s="181"/>
      <c r="AD29" s="182"/>
      <c r="AE29" t="str">
        <f>IF(AA29&gt;0,"&lt;&lt; Husk å skriv ut arket Mannskapsbil","")</f>
        <v/>
      </c>
      <c r="AM29" t="str">
        <f>IF(Q29="","",IF(Q29&lt;=0.65,0.5,0))</f>
        <v/>
      </c>
    </row>
    <row r="30" spans="1:39" ht="12.75" customHeight="1" x14ac:dyDescent="0.2">
      <c r="A30" s="5"/>
      <c r="B30" s="378"/>
      <c r="C30" s="162"/>
      <c r="D30" s="163"/>
      <c r="E30" s="164"/>
      <c r="F30" s="206" t="s">
        <v>226</v>
      </c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198">
        <f>Privatbil!AB53</f>
        <v>0</v>
      </c>
      <c r="AB30" s="199"/>
      <c r="AC30" s="199"/>
      <c r="AD30" s="200"/>
      <c r="AE30" t="str">
        <f>IF(AA30&gt;0,"&lt;&lt; Husk å skriv ut arket Privatbil","")</f>
        <v/>
      </c>
    </row>
    <row r="31" spans="1:39" ht="12.75" customHeight="1" x14ac:dyDescent="0.2">
      <c r="A31" s="5"/>
      <c r="B31" s="378"/>
      <c r="C31" s="162"/>
      <c r="D31" s="163"/>
      <c r="E31" s="164"/>
      <c r="F31" s="197" t="s">
        <v>66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8">
        <f>Snøscooter!AB44</f>
        <v>0</v>
      </c>
      <c r="AB31" s="199"/>
      <c r="AC31" s="199"/>
      <c r="AD31" s="200"/>
      <c r="AE31" t="str">
        <f>IF(AA31&gt;0,"&lt;&lt; Husk å skriv ut arket Snøscooter","")</f>
        <v/>
      </c>
    </row>
    <row r="32" spans="1:39" ht="12.75" customHeight="1" x14ac:dyDescent="0.2">
      <c r="A32" s="5"/>
      <c r="B32" s="378"/>
      <c r="C32" s="162"/>
      <c r="D32" s="163"/>
      <c r="E32" s="164"/>
      <c r="F32" s="197" t="s">
        <v>224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80">
        <f>ATV!AB44</f>
        <v>0</v>
      </c>
      <c r="AB32" s="181"/>
      <c r="AC32" s="181"/>
      <c r="AD32" s="182"/>
      <c r="AE32" t="str">
        <f>IF(AA32&gt;0,"&lt;&lt; Husk å skriv ut arket ATV","")</f>
        <v/>
      </c>
    </row>
    <row r="33" spans="1:34" ht="12.75" customHeight="1" x14ac:dyDescent="0.2">
      <c r="A33" s="5"/>
      <c r="B33" s="378"/>
      <c r="C33" s="162"/>
      <c r="D33" s="163"/>
      <c r="E33" s="164"/>
      <c r="F33" s="197" t="s">
        <v>225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80">
        <f>Bandvogn!AB44</f>
        <v>0</v>
      </c>
      <c r="AB33" s="228"/>
      <c r="AC33" s="228"/>
      <c r="AD33" s="229"/>
      <c r="AE33" t="str">
        <f>IF(AA33&gt;0,"&lt;&lt; Husk å skriv ut arket Bandvogn","")</f>
        <v/>
      </c>
    </row>
    <row r="34" spans="1:34" ht="12.75" customHeight="1" x14ac:dyDescent="0.2">
      <c r="A34" s="5"/>
      <c r="B34" s="378"/>
      <c r="C34" s="162"/>
      <c r="D34" s="163"/>
      <c r="E34" s="164"/>
      <c r="F34" s="197" t="s">
        <v>116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8">
        <f>Båt!AB53</f>
        <v>0</v>
      </c>
      <c r="AB34" s="199"/>
      <c r="AC34" s="199"/>
      <c r="AD34" s="200"/>
      <c r="AE34" t="str">
        <f>IF(AA34&gt;0,"&lt;&lt; Husk å skriv ut arket Båt","")</f>
        <v/>
      </c>
    </row>
    <row r="35" spans="1:34" ht="12.75" customHeight="1" x14ac:dyDescent="0.2">
      <c r="A35" s="5"/>
      <c r="B35" s="378"/>
      <c r="C35" s="165"/>
      <c r="D35" s="166"/>
      <c r="E35" s="166"/>
      <c r="F35" s="120" t="s">
        <v>79</v>
      </c>
      <c r="G35" s="144"/>
      <c r="H35" s="144"/>
      <c r="I35" s="144"/>
      <c r="J35" s="144"/>
      <c r="K35" s="144"/>
      <c r="L35" s="144"/>
      <c r="M35" s="144"/>
      <c r="N35" s="144"/>
      <c r="O35" s="380" t="s">
        <v>233</v>
      </c>
      <c r="P35" s="381"/>
      <c r="Q35" s="188"/>
      <c r="R35" s="406"/>
      <c r="S35" s="189"/>
      <c r="T35" s="380" t="s">
        <v>220</v>
      </c>
      <c r="U35" s="388"/>
      <c r="V35" s="381"/>
      <c r="W35" s="188"/>
      <c r="X35" s="189"/>
      <c r="Y35" s="186">
        <f>'Satser m.v.'!D67</f>
        <v>3850</v>
      </c>
      <c r="Z35" s="187"/>
      <c r="AA35" s="180">
        <f>W35*Y35</f>
        <v>0</v>
      </c>
      <c r="AB35" s="228"/>
      <c r="AC35" s="228"/>
      <c r="AD35" s="229"/>
    </row>
    <row r="36" spans="1:34" ht="12.75" customHeight="1" x14ac:dyDescent="0.2">
      <c r="A36" s="5"/>
      <c r="B36" s="378"/>
      <c r="C36" s="165"/>
      <c r="D36" s="166"/>
      <c r="E36" s="166"/>
      <c r="F36" s="197" t="s">
        <v>234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8">
        <f>Droner!AB53</f>
        <v>0</v>
      </c>
      <c r="AB36" s="199"/>
      <c r="AC36" s="199"/>
      <c r="AD36" s="200"/>
      <c r="AE36" t="str">
        <f>IF(AA36&gt;0,"&lt;&lt; Husk å skriv ut arket Båt","")</f>
        <v/>
      </c>
    </row>
    <row r="37" spans="1:34" ht="12.75" customHeight="1" thickBot="1" x14ac:dyDescent="0.25">
      <c r="A37" s="5"/>
      <c r="B37" s="379"/>
      <c r="C37" s="167"/>
      <c r="D37" s="168"/>
      <c r="E37" s="168"/>
      <c r="F37" s="361" t="s">
        <v>216</v>
      </c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225">
        <f>Fly!AB53</f>
        <v>0</v>
      </c>
      <c r="AB37" s="226"/>
      <c r="AC37" s="226"/>
      <c r="AD37" s="227"/>
      <c r="AE37" t="str">
        <f>IF(AA37&gt;0,"&lt;&lt; Husk å skriv ut arket Fly","")</f>
        <v/>
      </c>
    </row>
    <row r="38" spans="1:34" ht="12.75" customHeight="1" x14ac:dyDescent="0.2">
      <c r="A38" s="5"/>
      <c r="B38" s="208">
        <v>3</v>
      </c>
      <c r="C38" s="339" t="s">
        <v>68</v>
      </c>
      <c r="D38" s="340"/>
      <c r="E38" s="341"/>
      <c r="F38" s="201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3"/>
      <c r="AA38" s="194" t="s">
        <v>7</v>
      </c>
      <c r="AB38" s="204"/>
      <c r="AC38" s="204"/>
      <c r="AD38" s="205"/>
    </row>
    <row r="39" spans="1:34" ht="12.75" customHeight="1" x14ac:dyDescent="0.2">
      <c r="A39" s="5"/>
      <c r="B39" s="208"/>
      <c r="C39" s="342"/>
      <c r="D39" s="340"/>
      <c r="E39" s="341"/>
      <c r="F39" s="206" t="s">
        <v>81</v>
      </c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333">
        <f>Mannskapsliste!V63</f>
        <v>0</v>
      </c>
      <c r="AB39" s="334"/>
      <c r="AC39" s="334"/>
      <c r="AD39" s="335"/>
      <c r="AE39" t="str">
        <f>IF(AA39&gt;0,"&lt;&lt; Husk å skriv ut arket Mannskapsliste","")</f>
        <v/>
      </c>
    </row>
    <row r="40" spans="1:34" ht="12.75" customHeight="1" x14ac:dyDescent="0.2">
      <c r="A40" s="62"/>
      <c r="B40" s="208"/>
      <c r="C40" s="342"/>
      <c r="D40" s="340"/>
      <c r="E40" s="341"/>
      <c r="F40" s="197" t="s">
        <v>109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333">
        <f>Mannskapsliste!V62</f>
        <v>0</v>
      </c>
      <c r="AB40" s="334"/>
      <c r="AC40" s="334"/>
      <c r="AD40" s="335"/>
      <c r="AE40" t="str">
        <f>IF(AA40&gt;0,"&lt;&lt; Husk å skriv ut arket Mannskapsliste","")</f>
        <v/>
      </c>
    </row>
    <row r="41" spans="1:34" ht="12.75" customHeight="1" thickBot="1" x14ac:dyDescent="0.25">
      <c r="A41" s="62"/>
      <c r="B41" s="209"/>
      <c r="C41" s="343"/>
      <c r="D41" s="344"/>
      <c r="E41" s="345"/>
      <c r="F41" s="361" t="s">
        <v>82</v>
      </c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225"/>
      <c r="AB41" s="226"/>
      <c r="AC41" s="226"/>
      <c r="AD41" s="227"/>
      <c r="AE41" t="str">
        <f>IF(AA41&gt;0,"&lt;&lt; Husk å skriv ut arket Mannskapsbil","")</f>
        <v/>
      </c>
    </row>
    <row r="42" spans="1:34" ht="12.75" customHeight="1" thickBot="1" x14ac:dyDescent="0.25">
      <c r="A42" s="62"/>
      <c r="B42" s="116">
        <v>4</v>
      </c>
      <c r="C42" s="363" t="s">
        <v>194</v>
      </c>
      <c r="D42" s="364"/>
      <c r="E42" s="365"/>
      <c r="F42" s="349" t="s">
        <v>195</v>
      </c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1"/>
      <c r="AA42" s="333">
        <f>SEAO!AB61</f>
        <v>0</v>
      </c>
      <c r="AB42" s="334"/>
      <c r="AC42" s="334"/>
      <c r="AD42" s="335"/>
      <c r="AE42" s="401" t="str">
        <f>IF(AA42&gt;0,"&lt;&lt; Husk å skriv ut arket SEAO.       PS! SEAO-krav skal sendes til politidistrikt","")</f>
        <v/>
      </c>
      <c r="AF42" s="402"/>
      <c r="AG42" s="402"/>
      <c r="AH42" s="402"/>
    </row>
    <row r="43" spans="1:34" ht="12.75" customHeight="1" x14ac:dyDescent="0.2">
      <c r="A43" s="407"/>
      <c r="B43" s="207">
        <v>5</v>
      </c>
      <c r="C43" s="369" t="s">
        <v>4</v>
      </c>
      <c r="D43" s="370"/>
      <c r="E43" s="371"/>
      <c r="F43" s="303" t="s">
        <v>11</v>
      </c>
      <c r="G43" s="304"/>
      <c r="H43" s="304"/>
      <c r="I43" s="304"/>
      <c r="J43" s="304"/>
      <c r="K43" s="304"/>
      <c r="L43" s="304"/>
      <c r="M43" s="304"/>
      <c r="N43" s="304"/>
      <c r="O43" s="305"/>
      <c r="P43" s="193"/>
      <c r="Q43" s="194"/>
      <c r="R43" s="195"/>
      <c r="S43" s="193" t="s">
        <v>67</v>
      </c>
      <c r="T43" s="194"/>
      <c r="U43" s="195"/>
      <c r="V43" s="193" t="s">
        <v>6</v>
      </c>
      <c r="W43" s="194"/>
      <c r="X43" s="194"/>
      <c r="Y43" s="194"/>
      <c r="Z43" s="195"/>
      <c r="AA43" s="382"/>
      <c r="AB43" s="383"/>
      <c r="AC43" s="383"/>
      <c r="AD43" s="384"/>
      <c r="AE43" s="402"/>
      <c r="AF43" s="402"/>
      <c r="AG43" s="402"/>
      <c r="AH43" s="402"/>
    </row>
    <row r="44" spans="1:34" ht="12.75" customHeight="1" x14ac:dyDescent="0.2">
      <c r="A44" s="407"/>
      <c r="B44" s="208"/>
      <c r="C44" s="372"/>
      <c r="D44" s="373"/>
      <c r="E44" s="374"/>
      <c r="F44" s="389" t="s">
        <v>110</v>
      </c>
      <c r="G44" s="390"/>
      <c r="H44" s="390"/>
      <c r="I44" s="390"/>
      <c r="J44" s="390"/>
      <c r="K44" s="390"/>
      <c r="L44" s="390"/>
      <c r="M44" s="390"/>
      <c r="N44" s="390"/>
      <c r="O44" s="391"/>
      <c r="P44" s="78" t="s">
        <v>140</v>
      </c>
      <c r="Q44" s="327" t="str">
        <f>IF(P44="","","inkl første dykkertime")</f>
        <v/>
      </c>
      <c r="R44" s="328"/>
      <c r="S44" s="328"/>
      <c r="T44" s="328"/>
      <c r="U44" s="329"/>
      <c r="V44" s="385" t="str">
        <f>IF(P44="","",'Satser m.v.'!D44)</f>
        <v/>
      </c>
      <c r="W44" s="386"/>
      <c r="X44" s="386"/>
      <c r="Y44" s="386"/>
      <c r="Z44" s="387"/>
      <c r="AA44" s="392" t="str">
        <f>IF(P44="","",SUM(P44*V44))</f>
        <v/>
      </c>
      <c r="AB44" s="393"/>
      <c r="AC44" s="393"/>
      <c r="AD44" s="394"/>
      <c r="AE44" s="402"/>
      <c r="AF44" s="402"/>
      <c r="AG44" s="402"/>
      <c r="AH44" s="402"/>
    </row>
    <row r="45" spans="1:34" ht="12.75" customHeight="1" x14ac:dyDescent="0.2">
      <c r="A45" s="407"/>
      <c r="B45" s="208"/>
      <c r="C45" s="372"/>
      <c r="D45" s="373"/>
      <c r="E45" s="374"/>
      <c r="F45" s="389" t="s">
        <v>13</v>
      </c>
      <c r="G45" s="390"/>
      <c r="H45" s="390"/>
      <c r="I45" s="390"/>
      <c r="J45" s="390"/>
      <c r="K45" s="390"/>
      <c r="L45" s="390"/>
      <c r="M45" s="390"/>
      <c r="N45" s="390"/>
      <c r="O45" s="391"/>
      <c r="P45" s="380" t="str">
        <f>IF(S45="","",IF(P44="","Husk antall",""))</f>
        <v/>
      </c>
      <c r="Q45" s="388"/>
      <c r="R45" s="381"/>
      <c r="S45" s="423"/>
      <c r="T45" s="424"/>
      <c r="U45" s="425"/>
      <c r="V45" s="385">
        <f>IF(P44="",0,IF(S45="",0,'Satser m.v.'!D45))</f>
        <v>0</v>
      </c>
      <c r="W45" s="386"/>
      <c r="X45" s="386"/>
      <c r="Y45" s="386"/>
      <c r="Z45" s="387"/>
      <c r="AA45" s="392">
        <f>S45*V45</f>
        <v>0</v>
      </c>
      <c r="AB45" s="393"/>
      <c r="AC45" s="393"/>
      <c r="AD45" s="394"/>
      <c r="AE45" s="402"/>
      <c r="AF45" s="402"/>
      <c r="AG45" s="402"/>
      <c r="AH45" s="402"/>
    </row>
    <row r="46" spans="1:34" ht="12.75" customHeight="1" thickBot="1" x14ac:dyDescent="0.25">
      <c r="A46" s="407"/>
      <c r="B46" s="209"/>
      <c r="C46" s="375"/>
      <c r="D46" s="376"/>
      <c r="E46" s="377"/>
      <c r="F46" s="409" t="s">
        <v>12</v>
      </c>
      <c r="G46" s="410"/>
      <c r="H46" s="410"/>
      <c r="I46" s="410"/>
      <c r="J46" s="410"/>
      <c r="K46" s="410"/>
      <c r="L46" s="410"/>
      <c r="M46" s="410"/>
      <c r="N46" s="410"/>
      <c r="O46" s="411"/>
      <c r="P46" s="324" t="str">
        <f>IF(S46="","",IF(P44="","Husk antall",""))</f>
        <v/>
      </c>
      <c r="Q46" s="325"/>
      <c r="R46" s="326"/>
      <c r="S46" s="336"/>
      <c r="T46" s="337"/>
      <c r="U46" s="338"/>
      <c r="V46" s="346">
        <f>IF(P44="",0,IF(S46="",0,'Satser m.v.'!D46))</f>
        <v>0</v>
      </c>
      <c r="W46" s="347"/>
      <c r="X46" s="347"/>
      <c r="Y46" s="347"/>
      <c r="Z46" s="348"/>
      <c r="AA46" s="330">
        <f>S46*V46</f>
        <v>0</v>
      </c>
      <c r="AB46" s="331"/>
      <c r="AC46" s="331"/>
      <c r="AD46" s="332"/>
    </row>
    <row r="47" spans="1:34" ht="12.75" customHeight="1" x14ac:dyDescent="0.2">
      <c r="A47" s="407"/>
      <c r="B47" s="207">
        <v>6</v>
      </c>
      <c r="C47" s="369" t="s">
        <v>90</v>
      </c>
      <c r="D47" s="370"/>
      <c r="E47" s="371"/>
      <c r="F47" s="303" t="s">
        <v>11</v>
      </c>
      <c r="G47" s="304"/>
      <c r="H47" s="304"/>
      <c r="I47" s="304"/>
      <c r="J47" s="304"/>
      <c r="K47" s="304"/>
      <c r="L47" s="304"/>
      <c r="M47" s="304"/>
      <c r="N47" s="304"/>
      <c r="O47" s="305"/>
      <c r="P47" s="193" t="s">
        <v>92</v>
      </c>
      <c r="Q47" s="194"/>
      <c r="R47" s="195"/>
      <c r="S47" s="193" t="s">
        <v>5</v>
      </c>
      <c r="T47" s="194"/>
      <c r="U47" s="195"/>
      <c r="V47" s="321" t="s">
        <v>6</v>
      </c>
      <c r="W47" s="322"/>
      <c r="X47" s="322"/>
      <c r="Y47" s="322"/>
      <c r="Z47" s="323"/>
      <c r="AA47" s="366"/>
      <c r="AB47" s="367"/>
      <c r="AC47" s="367"/>
      <c r="AD47" s="368"/>
    </row>
    <row r="48" spans="1:34" ht="12.75" customHeight="1" thickBot="1" x14ac:dyDescent="0.25">
      <c r="A48" s="407"/>
      <c r="B48" s="209"/>
      <c r="C48" s="375"/>
      <c r="D48" s="376"/>
      <c r="E48" s="377"/>
      <c r="F48" s="398" t="s">
        <v>91</v>
      </c>
      <c r="G48" s="399"/>
      <c r="H48" s="399"/>
      <c r="I48" s="399"/>
      <c r="J48" s="399"/>
      <c r="K48" s="399"/>
      <c r="L48" s="399"/>
      <c r="M48" s="399"/>
      <c r="N48" s="399"/>
      <c r="O48" s="400"/>
      <c r="P48" s="395"/>
      <c r="Q48" s="396"/>
      <c r="R48" s="397"/>
      <c r="S48" s="395"/>
      <c r="T48" s="396"/>
      <c r="U48" s="397"/>
      <c r="V48" s="346">
        <f>IF(S48="",0,SUM('Satser m.v.'!D55))</f>
        <v>0</v>
      </c>
      <c r="W48" s="347"/>
      <c r="X48" s="347"/>
      <c r="Y48" s="347"/>
      <c r="Z48" s="348"/>
      <c r="AA48" s="330">
        <f>V48*S48*P48</f>
        <v>0</v>
      </c>
      <c r="AB48" s="331"/>
      <c r="AC48" s="331"/>
      <c r="AD48" s="332"/>
    </row>
    <row r="49" spans="1:72" ht="12.75" customHeight="1" x14ac:dyDescent="0.2">
      <c r="A49" s="40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417" t="s">
        <v>69</v>
      </c>
      <c r="X49" s="417"/>
      <c r="Y49" s="417"/>
      <c r="Z49" s="418"/>
      <c r="AA49" s="355">
        <f>SUM(AA22:AD48)</f>
        <v>0</v>
      </c>
      <c r="AB49" s="356"/>
      <c r="AC49" s="356"/>
      <c r="AD49" s="357"/>
    </row>
    <row r="50" spans="1:72" ht="12.75" customHeight="1" thickBot="1" x14ac:dyDescent="0.25">
      <c r="A50" s="40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419"/>
      <c r="X50" s="419"/>
      <c r="Y50" s="419"/>
      <c r="Z50" s="420"/>
      <c r="AA50" s="358"/>
      <c r="AB50" s="359"/>
      <c r="AC50" s="359"/>
      <c r="AD50" s="360"/>
    </row>
    <row r="51" spans="1:72" ht="11.25" customHeight="1" thickTop="1" x14ac:dyDescent="0.2">
      <c r="A51" s="40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54"/>
    </row>
    <row r="52" spans="1:72" ht="6" customHeight="1" x14ac:dyDescent="0.2">
      <c r="A52" s="40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54"/>
    </row>
    <row r="53" spans="1:72" ht="12.75" customHeight="1" x14ac:dyDescent="0.2">
      <c r="A53" s="40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54"/>
    </row>
    <row r="54" spans="1:72" ht="12.75" customHeight="1" x14ac:dyDescent="0.2">
      <c r="A54" s="407"/>
      <c r="B54" s="15"/>
      <c r="C54" s="15"/>
      <c r="D54" s="15"/>
      <c r="E54" s="15"/>
      <c r="F54" s="15"/>
      <c r="G54" s="15"/>
      <c r="H54" s="15"/>
      <c r="I54" s="136"/>
      <c r="J54" s="137"/>
      <c r="K54" s="352" t="s">
        <v>100</v>
      </c>
      <c r="L54" s="353"/>
      <c r="M54" s="353"/>
      <c r="N54" s="353"/>
      <c r="O54" s="353"/>
      <c r="P54" s="353"/>
      <c r="Q54" s="353"/>
      <c r="R54" s="354"/>
      <c r="S54" s="413" t="s">
        <v>200</v>
      </c>
      <c r="T54" s="414"/>
      <c r="U54" s="414"/>
      <c r="V54" s="414"/>
      <c r="W54" s="414"/>
      <c r="X54" s="414"/>
      <c r="Y54" s="414"/>
      <c r="Z54" s="415"/>
      <c r="AA54" s="15"/>
      <c r="AB54" s="15"/>
      <c r="AC54" s="15"/>
      <c r="AD54" s="54"/>
    </row>
    <row r="55" spans="1:72" ht="8.25" customHeight="1" x14ac:dyDescent="0.2">
      <c r="A55" s="40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46"/>
      <c r="P55" s="320"/>
      <c r="Q55" s="320"/>
      <c r="R55" s="320"/>
      <c r="S55" s="416"/>
      <c r="T55" s="416"/>
      <c r="U55" s="416"/>
      <c r="V55" s="416"/>
      <c r="W55" s="416"/>
      <c r="X55" s="416"/>
      <c r="Y55" s="416"/>
      <c r="Z55" s="416"/>
      <c r="AA55" s="15"/>
      <c r="AB55" s="15"/>
      <c r="AC55" s="15"/>
      <c r="AD55" s="54"/>
    </row>
    <row r="56" spans="1:72" ht="9.75" customHeight="1" x14ac:dyDescent="0.2">
      <c r="A56" s="407"/>
      <c r="B56" s="298" t="s">
        <v>83</v>
      </c>
      <c r="C56" s="299"/>
      <c r="D56" s="299"/>
      <c r="E56" s="299"/>
      <c r="F56" s="299"/>
      <c r="G56" s="299"/>
      <c r="H56" s="299"/>
      <c r="I56" s="299"/>
      <c r="J56" s="299"/>
      <c r="K56" s="299"/>
      <c r="L56" s="300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54"/>
    </row>
    <row r="57" spans="1:72" ht="12.75" customHeight="1" x14ac:dyDescent="0.2">
      <c r="A57" s="407"/>
      <c r="B57" s="317"/>
      <c r="C57" s="318"/>
      <c r="D57" s="318"/>
      <c r="E57" s="318"/>
      <c r="F57" s="318"/>
      <c r="G57" s="318"/>
      <c r="H57" s="318"/>
      <c r="I57" s="318"/>
      <c r="J57" s="318"/>
      <c r="K57" s="318"/>
      <c r="L57" s="319"/>
      <c r="M57" s="15"/>
      <c r="N57" s="15"/>
      <c r="O57" s="15"/>
      <c r="P57" s="15"/>
      <c r="Q57" s="15"/>
      <c r="R57" s="15"/>
      <c r="S57" s="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6"/>
    </row>
    <row r="58" spans="1:72" ht="9" customHeight="1" x14ac:dyDescent="0.2">
      <c r="A58" s="40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412" t="s">
        <v>97</v>
      </c>
      <c r="U58" s="412"/>
      <c r="V58" s="412"/>
      <c r="W58" s="408" t="str">
        <f>Q15</f>
        <v/>
      </c>
      <c r="X58" s="408"/>
      <c r="Y58" s="408"/>
      <c r="Z58" s="408"/>
      <c r="AA58" s="408"/>
      <c r="AB58" s="421" t="str">
        <f>W15</f>
        <v/>
      </c>
      <c r="AC58" s="421"/>
      <c r="AD58" s="422"/>
    </row>
    <row r="59" spans="1:72" ht="9.75" customHeight="1" x14ac:dyDescent="0.2">
      <c r="A59" s="403" t="str">
        <f>"GP1440 Versjon: " &amp; 'GP-1440'!$AE$2</f>
        <v>GP1440 Versjon: 2.0</v>
      </c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5"/>
      <c r="AE59" s="1"/>
      <c r="AF59" s="70"/>
      <c r="AG59" s="70"/>
      <c r="AH59" s="70"/>
      <c r="AI59" s="70"/>
      <c r="AJ59" s="70"/>
      <c r="AK59" s="70"/>
      <c r="AL59" s="70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</row>
  </sheetData>
  <sheetProtection selectLockedCells="1"/>
  <mergeCells count="154">
    <mergeCell ref="AE42:AH45"/>
    <mergeCell ref="A59:AD59"/>
    <mergeCell ref="F27:V27"/>
    <mergeCell ref="F28:V28"/>
    <mergeCell ref="W28:X28"/>
    <mergeCell ref="Y28:Z28"/>
    <mergeCell ref="Y35:Z35"/>
    <mergeCell ref="T35:V35"/>
    <mergeCell ref="Q35:S35"/>
    <mergeCell ref="AA35:AD35"/>
    <mergeCell ref="A43:A58"/>
    <mergeCell ref="W58:AA58"/>
    <mergeCell ref="V44:Z44"/>
    <mergeCell ref="P43:R43"/>
    <mergeCell ref="C47:E48"/>
    <mergeCell ref="F46:O46"/>
    <mergeCell ref="T58:V58"/>
    <mergeCell ref="S54:Z54"/>
    <mergeCell ref="S55:Z55"/>
    <mergeCell ref="B56:L56"/>
    <mergeCell ref="AA33:AD33"/>
    <mergeCell ref="W49:Z50"/>
    <mergeCell ref="AB58:AD58"/>
    <mergeCell ref="S45:U45"/>
    <mergeCell ref="C42:E42"/>
    <mergeCell ref="AA47:AD47"/>
    <mergeCell ref="B43:B46"/>
    <mergeCell ref="C43:E46"/>
    <mergeCell ref="B47:B48"/>
    <mergeCell ref="B27:B37"/>
    <mergeCell ref="F33:Z33"/>
    <mergeCell ref="F34:Z34"/>
    <mergeCell ref="F37:Z37"/>
    <mergeCell ref="O35:P35"/>
    <mergeCell ref="AA43:AD43"/>
    <mergeCell ref="V45:Z45"/>
    <mergeCell ref="S47:U47"/>
    <mergeCell ref="P45:R45"/>
    <mergeCell ref="V48:Z48"/>
    <mergeCell ref="F44:O44"/>
    <mergeCell ref="AA44:AD44"/>
    <mergeCell ref="AA45:AD45"/>
    <mergeCell ref="F47:O47"/>
    <mergeCell ref="S48:U48"/>
    <mergeCell ref="AA48:AD48"/>
    <mergeCell ref="F45:O45"/>
    <mergeCell ref="F48:O48"/>
    <mergeCell ref="P48:R48"/>
    <mergeCell ref="T57:AD57"/>
    <mergeCell ref="B57:L57"/>
    <mergeCell ref="P55:R55"/>
    <mergeCell ref="B38:B41"/>
    <mergeCell ref="V47:Z47"/>
    <mergeCell ref="P46:R46"/>
    <mergeCell ref="Q44:U44"/>
    <mergeCell ref="AA46:AD46"/>
    <mergeCell ref="V43:Z43"/>
    <mergeCell ref="AA40:AD40"/>
    <mergeCell ref="S46:U46"/>
    <mergeCell ref="S43:U43"/>
    <mergeCell ref="C38:E41"/>
    <mergeCell ref="V46:Z46"/>
    <mergeCell ref="F43:O43"/>
    <mergeCell ref="F40:Z40"/>
    <mergeCell ref="AA41:AD41"/>
    <mergeCell ref="F42:Z42"/>
    <mergeCell ref="AA42:AD42"/>
    <mergeCell ref="AA39:AD39"/>
    <mergeCell ref="F39:Z39"/>
    <mergeCell ref="K54:R54"/>
    <mergeCell ref="AA49:AD50"/>
    <mergeCell ref="F41:Z41"/>
    <mergeCell ref="W12:AD12"/>
    <mergeCell ref="K19:P19"/>
    <mergeCell ref="AA23:AD23"/>
    <mergeCell ref="Q8:T8"/>
    <mergeCell ref="B5:N5"/>
    <mergeCell ref="B9:N9"/>
    <mergeCell ref="B6:C6"/>
    <mergeCell ref="T1:AD6"/>
    <mergeCell ref="Q9:T9"/>
    <mergeCell ref="O1:S6"/>
    <mergeCell ref="W8:AD8"/>
    <mergeCell ref="W9:AD9"/>
    <mergeCell ref="B1:N1"/>
    <mergeCell ref="W11:AD11"/>
    <mergeCell ref="W15:Z15"/>
    <mergeCell ref="F22:V22"/>
    <mergeCell ref="Q14:AD14"/>
    <mergeCell ref="AA15:AD15"/>
    <mergeCell ref="B15:P15"/>
    <mergeCell ref="Q15:V15"/>
    <mergeCell ref="B12:N12"/>
    <mergeCell ref="H18:J18"/>
    <mergeCell ref="AA22:AD22"/>
    <mergeCell ref="Q16:AD16"/>
    <mergeCell ref="B8:N8"/>
    <mergeCell ref="B3:N3"/>
    <mergeCell ref="B14:P14"/>
    <mergeCell ref="B10:N10"/>
    <mergeCell ref="B11:N11"/>
    <mergeCell ref="B2:N2"/>
    <mergeCell ref="D6:N6"/>
    <mergeCell ref="B4:N4"/>
    <mergeCell ref="B19:D19"/>
    <mergeCell ref="E19:G19"/>
    <mergeCell ref="E18:G18"/>
    <mergeCell ref="H19:J19"/>
    <mergeCell ref="K18:M18"/>
    <mergeCell ref="B16:P16"/>
    <mergeCell ref="B18:D18"/>
    <mergeCell ref="B17:P17"/>
    <mergeCell ref="P47:R47"/>
    <mergeCell ref="B20:AD20"/>
    <mergeCell ref="F36:Z36"/>
    <mergeCell ref="AA36:AD36"/>
    <mergeCell ref="AA30:AD30"/>
    <mergeCell ref="AA31:AD31"/>
    <mergeCell ref="AA32:AD32"/>
    <mergeCell ref="F32:Z32"/>
    <mergeCell ref="F38:Z38"/>
    <mergeCell ref="AA38:AD38"/>
    <mergeCell ref="AA34:AD34"/>
    <mergeCell ref="F30:Z30"/>
    <mergeCell ref="F31:Z31"/>
    <mergeCell ref="B22:B26"/>
    <mergeCell ref="C22:E26"/>
    <mergeCell ref="B21:AD21"/>
    <mergeCell ref="Y22:Z22"/>
    <mergeCell ref="AA26:AD26"/>
    <mergeCell ref="F26:Z26"/>
    <mergeCell ref="Y23:Z23"/>
    <mergeCell ref="AA37:AD37"/>
    <mergeCell ref="AA28:AD28"/>
    <mergeCell ref="AA24:AD24"/>
    <mergeCell ref="AA27:AD27"/>
    <mergeCell ref="AE15:AL17"/>
    <mergeCell ref="AE18:AK19"/>
    <mergeCell ref="C27:E37"/>
    <mergeCell ref="Q19:S19"/>
    <mergeCell ref="F25:Z25"/>
    <mergeCell ref="Q18:AD18"/>
    <mergeCell ref="F24:V24"/>
    <mergeCell ref="F23:V23"/>
    <mergeCell ref="W22:X22"/>
    <mergeCell ref="AA29:AD29"/>
    <mergeCell ref="AA25:AD25"/>
    <mergeCell ref="F29:Z29"/>
    <mergeCell ref="W19:X19"/>
    <mergeCell ref="Y24:Z24"/>
    <mergeCell ref="W23:X23"/>
    <mergeCell ref="W24:X24"/>
    <mergeCell ref="Q17:AD17"/>
    <mergeCell ref="W35:X35"/>
  </mergeCells>
  <phoneticPr fontId="2" type="noConversion"/>
  <conditionalFormatting sqref="Q44">
    <cfRule type="cellIs" dxfId="471" priority="66" stopIfTrue="1" operator="equal">
      <formula>"&lt; maks 1 time"</formula>
    </cfRule>
  </conditionalFormatting>
  <conditionalFormatting sqref="B14:P14">
    <cfRule type="cellIs" dxfId="470" priority="65" stopIfTrue="1" operator="equal">
      <formula>"Beskrivelse av oppdraget."</formula>
    </cfRule>
  </conditionalFormatting>
  <conditionalFormatting sqref="B16:P16">
    <cfRule type="cellIs" dxfId="469" priority="63" stopIfTrue="1" operator="equal">
      <formula>"Oppdragssted."</formula>
    </cfRule>
  </conditionalFormatting>
  <conditionalFormatting sqref="P18">
    <cfRule type="cellIs" dxfId="468" priority="62" stopIfTrue="1" operator="equal">
      <formula>"Oppdraget utført etter annmodning fra ."</formula>
    </cfRule>
  </conditionalFormatting>
  <conditionalFormatting sqref="Q18:AD18">
    <cfRule type="cellIs" dxfId="467" priority="56" stopIfTrue="1" operator="equal">
      <formula>"DATO ER SATT INN SOM EKSEMPEL FOR Å VISE FORMATET"</formula>
    </cfRule>
  </conditionalFormatting>
  <conditionalFormatting sqref="B8:N8">
    <cfRule type="cellIs" dxfId="466" priority="50" stopIfTrue="1" operator="equal">
      <formula>"Til:"</formula>
    </cfRule>
  </conditionalFormatting>
  <conditionalFormatting sqref="AA49:AD50">
    <cfRule type="cellIs" dxfId="465" priority="48" stopIfTrue="1" operator="greaterThan">
      <formula>299999</formula>
    </cfRule>
  </conditionalFormatting>
  <conditionalFormatting sqref="Q14:V14">
    <cfRule type="cellIs" dxfId="464" priority="47" stopIfTrue="1" operator="equal">
      <formula>"Utfyllt av"</formula>
    </cfRule>
  </conditionalFormatting>
  <conditionalFormatting sqref="Q15:V15">
    <cfRule type="cellIs" dxfId="463" priority="46" stopIfTrue="1" operator="equal">
      <formula>"navn"</formula>
    </cfRule>
  </conditionalFormatting>
  <conditionalFormatting sqref="W15:Z15">
    <cfRule type="cellIs" dxfId="462" priority="45" stopIfTrue="1" operator="equal">
      <formula>"telefon"</formula>
    </cfRule>
  </conditionalFormatting>
  <conditionalFormatting sqref="AA15:AD15">
    <cfRule type="cellIs" dxfId="461" priority="44" stopIfTrue="1" operator="equal">
      <formula>"sted"</formula>
    </cfRule>
  </conditionalFormatting>
  <conditionalFormatting sqref="K18:M18 E18:G18">
    <cfRule type="cellIs" dxfId="460" priority="43" stopIfTrue="1" operator="equal">
      <formula>"husk kolon!"</formula>
    </cfRule>
  </conditionalFormatting>
  <conditionalFormatting sqref="P45:R46">
    <cfRule type="cellIs" dxfId="459" priority="41" stopIfTrue="1" operator="equal">
      <formula>"Husk antall"</formula>
    </cfRule>
  </conditionalFormatting>
  <conditionalFormatting sqref="S54:Z54">
    <cfRule type="cellIs" dxfId="458" priority="213" stopIfTrue="1" operator="equal">
      <formula>"HUSK FAKTURANUMMER"</formula>
    </cfRule>
    <cfRule type="cellIs" dxfId="457" priority="214" stopIfTrue="1" operator="equal">
      <formula>"HUSK SAR-NR"</formula>
    </cfRule>
  </conditionalFormatting>
  <conditionalFormatting sqref="B18:D18">
    <cfRule type="cellIs" dxfId="456" priority="38" operator="equal">
      <formula>"Fra dato"</formula>
    </cfRule>
  </conditionalFormatting>
  <conditionalFormatting sqref="E18:G18">
    <cfRule type="cellIs" dxfId="455" priority="37" operator="equal">
      <formula>"Fra klokken"</formula>
    </cfRule>
  </conditionalFormatting>
  <conditionalFormatting sqref="Q17">
    <cfRule type="cellIs" dxfId="454" priority="29" stopIfTrue="1" operator="equal">
      <formula>"telefon"</formula>
    </cfRule>
  </conditionalFormatting>
  <conditionalFormatting sqref="Q16:V16">
    <cfRule type="cellIs" dxfId="453" priority="30" stopIfTrue="1" operator="equal">
      <formula>"Utfyllt av"</formula>
    </cfRule>
  </conditionalFormatting>
  <conditionalFormatting sqref="AE8">
    <cfRule type="cellIs" dxfId="452" priority="2" stopIfTrue="1" operator="equal">
      <formula>"Skjema skulle vært innsendt"</formula>
    </cfRule>
  </conditionalFormatting>
  <conditionalFormatting sqref="AE1">
    <cfRule type="cellIs" dxfId="451" priority="1" stopIfTrue="1" operator="equal">
      <formula>"Skjema skulle vært innsendt"</formula>
    </cfRule>
  </conditionalFormatting>
  <dataValidations count="2">
    <dataValidation type="list" allowBlank="1" showInputMessage="1" showErrorMessage="1" sqref="S48">
      <formula1>_options9</formula1>
    </dataValidation>
    <dataValidation type="list" allowBlank="1" showInputMessage="1" showErrorMessage="1" sqref="P44">
      <formula1>_options17</formula1>
    </dataValidation>
  </dataValidations>
  <hyperlinks>
    <hyperlink ref="AE18" r:id="rId1"/>
  </hyperlinks>
  <pageMargins left="0.25" right="0.25" top="0.75" bottom="0.75" header="0.3" footer="0.3"/>
  <pageSetup paperSize="9" scale="97" orientation="portrait" blackAndWhite="1" r:id="rId2"/>
  <customProperties>
    <customPr name="S" r:id="rId3"/>
  </customPropertie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T65"/>
  <sheetViews>
    <sheetView showGridLines="0" showZeros="0" zoomScale="115" zoomScaleNormal="145" zoomScalePageLayoutView="14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8" width="3.28515625" style="1"/>
    <col min="9" max="9" width="2.140625" style="1" customWidth="1"/>
    <col min="10" max="20" width="3.28515625" style="1"/>
    <col min="21" max="21" width="4.42578125" style="1" customWidth="1"/>
    <col min="22" max="23" width="3.28515625" style="1"/>
    <col min="24" max="24" width="3.28515625" style="1" customWidth="1"/>
    <col min="25" max="30" width="3.28515625" style="1"/>
    <col min="31" max="31" width="8.42578125" style="71" bestFit="1" customWidth="1"/>
    <col min="32" max="32" width="7.85546875" style="71" bestFit="1" customWidth="1"/>
    <col min="33" max="33" width="3.28515625" style="71"/>
    <col min="34" max="34" width="7.85546875" style="71" bestFit="1" customWidth="1"/>
    <col min="35" max="36" width="3.28515625" style="71"/>
    <col min="37" max="37" width="3.28515625" style="71" customWidth="1"/>
    <col min="38" max="16384" width="3.28515625" style="1"/>
  </cols>
  <sheetData>
    <row r="1" spans="1:37" ht="9.75" customHeight="1" x14ac:dyDescent="0.2">
      <c r="A1" s="5"/>
      <c r="B1" s="236" t="s">
        <v>47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5"/>
      <c r="P1" s="5"/>
      <c r="Q1" s="5"/>
      <c r="R1" s="5"/>
      <c r="S1" s="462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7" ht="12.75" customHeight="1" x14ac:dyDescent="0.2">
      <c r="A2" s="5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5"/>
      <c r="P2" s="5"/>
      <c r="Q2" s="5"/>
      <c r="R2" s="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7" ht="12.75" customHeight="1" x14ac:dyDescent="0.2">
      <c r="A3" s="5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5"/>
      <c r="P3" s="5"/>
      <c r="Q3" s="5"/>
      <c r="R3" s="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7" ht="12.75" customHeight="1" x14ac:dyDescent="0.2">
      <c r="A4" s="5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5"/>
      <c r="P4" s="5"/>
      <c r="Q4" s="5"/>
      <c r="R4" s="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7" ht="12.75" customHeight="1" x14ac:dyDescent="0.2">
      <c r="A5" s="5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5"/>
      <c r="P5" s="5"/>
      <c r="Q5" s="5"/>
      <c r="R5" s="5"/>
      <c r="S5" s="468" t="s">
        <v>292</v>
      </c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70"/>
    </row>
    <row r="6" spans="1:37" ht="12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7" ht="5.0999999999999996" customHeight="1" x14ac:dyDescent="0.2">
      <c r="A7" s="5"/>
      <c r="B7" s="492" t="s">
        <v>294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5"/>
      <c r="S7" s="5"/>
      <c r="T7" s="5"/>
      <c r="U7" s="5"/>
      <c r="V7" s="7"/>
      <c r="W7" s="8"/>
      <c r="X7" s="8"/>
      <c r="Y7" s="8"/>
      <c r="Z7" s="8"/>
      <c r="AA7" s="8"/>
      <c r="AB7" s="8"/>
      <c r="AC7" s="8"/>
      <c r="AD7" s="8"/>
    </row>
    <row r="8" spans="1:37" ht="9.75" customHeight="1" x14ac:dyDescent="0.2">
      <c r="A8" s="5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5"/>
      <c r="S8" s="5"/>
      <c r="T8" s="5"/>
      <c r="U8" s="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7" ht="15" customHeight="1" x14ac:dyDescent="0.2">
      <c r="A9" s="5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5"/>
      <c r="S9" s="5"/>
      <c r="T9" s="5"/>
      <c r="U9" s="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7" ht="12.75" customHeight="1" x14ac:dyDescent="0.2">
      <c r="A10" s="5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"/>
      <c r="P10" s="5"/>
      <c r="Q10" s="5"/>
      <c r="R10" s="5"/>
      <c r="S10" s="5"/>
      <c r="T10" s="5"/>
      <c r="U10" s="5"/>
      <c r="V10" s="7"/>
      <c r="W10" s="7"/>
      <c r="X10" s="7"/>
      <c r="Y10" s="7"/>
      <c r="Z10" s="7"/>
      <c r="AA10" s="7"/>
      <c r="AB10" s="7"/>
      <c r="AC10" s="7"/>
      <c r="AD10" s="7"/>
    </row>
    <row r="11" spans="1:37" ht="9.75" customHeight="1" x14ac:dyDescent="0.2">
      <c r="A11" s="5"/>
      <c r="B11" s="298" t="s">
        <v>85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1"/>
      <c r="N11" s="20"/>
      <c r="O11" s="21"/>
      <c r="P11" s="21"/>
      <c r="Q11" s="21"/>
      <c r="R11" s="21"/>
      <c r="S11" s="21"/>
      <c r="T11" s="21"/>
      <c r="U11" s="21"/>
      <c r="V11" s="22"/>
      <c r="W11" s="22"/>
      <c r="X11" s="22"/>
      <c r="Y11" s="289" t="s">
        <v>0</v>
      </c>
      <c r="Z11" s="290"/>
      <c r="AA11" s="291"/>
      <c r="AB11" s="289" t="s">
        <v>1</v>
      </c>
      <c r="AC11" s="290"/>
      <c r="AD11" s="291"/>
    </row>
    <row r="12" spans="1:37" ht="15" customHeight="1" x14ac:dyDescent="0.2">
      <c r="A12" s="5"/>
      <c r="B12" s="483" t="str">
        <f>'GP-1440'!Q15</f>
        <v/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5"/>
      <c r="N12" s="5"/>
      <c r="O12" s="5"/>
      <c r="P12" s="5"/>
      <c r="Q12" s="5"/>
      <c r="R12" s="5"/>
      <c r="S12" s="5"/>
      <c r="T12" s="5"/>
      <c r="U12" s="5"/>
      <c r="V12" s="7"/>
      <c r="W12" s="7"/>
      <c r="X12" s="7"/>
      <c r="Y12" s="474"/>
      <c r="Z12" s="475"/>
      <c r="AA12" s="476"/>
      <c r="AB12" s="474"/>
      <c r="AC12" s="475"/>
      <c r="AD12" s="476"/>
    </row>
    <row r="13" spans="1:37" ht="12.75" customHeight="1" x14ac:dyDescent="0.2">
      <c r="A13" s="5"/>
      <c r="B13" s="480" t="s">
        <v>86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2"/>
      <c r="N13" s="480" t="s">
        <v>41</v>
      </c>
      <c r="O13" s="489"/>
      <c r="P13" s="489"/>
      <c r="Q13" s="490"/>
      <c r="R13" s="480" t="s">
        <v>99</v>
      </c>
      <c r="S13" s="491"/>
      <c r="T13" s="380" t="s">
        <v>98</v>
      </c>
      <c r="U13" s="491"/>
      <c r="V13" s="380" t="s">
        <v>84</v>
      </c>
      <c r="W13" s="388"/>
      <c r="X13" s="381"/>
      <c r="Y13" s="380" t="s">
        <v>253</v>
      </c>
      <c r="Z13" s="388"/>
      <c r="AA13" s="381"/>
      <c r="AB13" s="380" t="s">
        <v>254</v>
      </c>
      <c r="AC13" s="388"/>
      <c r="AD13" s="381"/>
    </row>
    <row r="14" spans="1:37" ht="9.75" customHeight="1" x14ac:dyDescent="0.2">
      <c r="A14" s="5"/>
      <c r="B14" s="452" t="s">
        <v>16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4"/>
      <c r="N14" s="494"/>
      <c r="O14" s="495"/>
      <c r="P14" s="495"/>
      <c r="Q14" s="496"/>
      <c r="R14" s="442"/>
      <c r="S14" s="443"/>
      <c r="T14" s="429"/>
      <c r="U14" s="430"/>
      <c r="V14" s="449"/>
      <c r="W14" s="450"/>
      <c r="X14" s="451"/>
      <c r="Y14" s="446"/>
      <c r="Z14" s="447"/>
      <c r="AA14" s="448"/>
      <c r="AB14" s="446"/>
      <c r="AC14" s="447"/>
      <c r="AD14" s="448"/>
    </row>
    <row r="15" spans="1:37" ht="15.6" customHeight="1" x14ac:dyDescent="0.2">
      <c r="A15" s="5"/>
      <c r="B15" s="456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8"/>
      <c r="N15" s="459"/>
      <c r="O15" s="460"/>
      <c r="P15" s="460"/>
      <c r="Q15" s="461"/>
      <c r="R15" s="434"/>
      <c r="S15" s="435"/>
      <c r="T15" s="434"/>
      <c r="U15" s="436"/>
      <c r="V15" s="438">
        <f>IF((T15-R15)*24&lt;0,((24-(R15*24))+((T15-0)*24)),(T15-R15)*24)</f>
        <v>0</v>
      </c>
      <c r="W15" s="439"/>
      <c r="X15" s="440"/>
      <c r="Y15" s="438">
        <f>IF(V15&gt;4,IF(V15&lt;12,1,0),0)</f>
        <v>0</v>
      </c>
      <c r="Z15" s="439"/>
      <c r="AA15" s="440"/>
      <c r="AB15" s="438">
        <f>IF(V15&gt;4,IF(V15&lt;12,0,1),0)</f>
        <v>0</v>
      </c>
      <c r="AC15" s="439"/>
      <c r="AD15" s="440"/>
      <c r="AE15" s="444"/>
      <c r="AF15" s="445"/>
      <c r="AG15" s="445"/>
      <c r="AH15" s="445"/>
      <c r="AI15" s="445"/>
      <c r="AJ15" s="445"/>
      <c r="AK15" s="445"/>
    </row>
    <row r="16" spans="1:37" ht="9.75" customHeight="1" x14ac:dyDescent="0.2">
      <c r="A16" s="5"/>
      <c r="B16" s="452" t="s">
        <v>17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4"/>
      <c r="N16" s="442"/>
      <c r="O16" s="455"/>
      <c r="P16" s="455"/>
      <c r="Q16" s="430"/>
      <c r="R16" s="442"/>
      <c r="S16" s="443"/>
      <c r="T16" s="429"/>
      <c r="U16" s="430"/>
      <c r="V16" s="449"/>
      <c r="W16" s="450"/>
      <c r="X16" s="451"/>
      <c r="Y16" s="446"/>
      <c r="Z16" s="447"/>
      <c r="AA16" s="448"/>
      <c r="AB16" s="446"/>
      <c r="AC16" s="447"/>
      <c r="AD16" s="448"/>
      <c r="AE16" s="111"/>
    </row>
    <row r="17" spans="1:37" ht="15.6" customHeight="1" x14ac:dyDescent="0.2">
      <c r="A17" s="5"/>
      <c r="B17" s="456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459"/>
      <c r="O17" s="460"/>
      <c r="P17" s="460"/>
      <c r="Q17" s="461"/>
      <c r="R17" s="434"/>
      <c r="S17" s="435"/>
      <c r="T17" s="434"/>
      <c r="U17" s="436"/>
      <c r="V17" s="438">
        <f>IF((T17-R17)*24&lt;0,((24-(R17*24))+((T17-0)*24)),(T17-R17)*24)</f>
        <v>0</v>
      </c>
      <c r="W17" s="439"/>
      <c r="X17" s="440"/>
      <c r="Y17" s="438">
        <f>IF(V17&gt;4,IF(V17&lt;12,1,0),0)</f>
        <v>0</v>
      </c>
      <c r="Z17" s="439"/>
      <c r="AA17" s="440"/>
      <c r="AB17" s="438">
        <f>IF(V17&gt;4,IF(V17&lt;12,0,1),0)</f>
        <v>0</v>
      </c>
      <c r="AC17" s="439"/>
      <c r="AD17" s="440"/>
      <c r="AE17" s="444"/>
      <c r="AF17" s="445"/>
      <c r="AG17" s="445"/>
      <c r="AH17" s="445"/>
      <c r="AI17" s="445"/>
      <c r="AJ17" s="445"/>
      <c r="AK17" s="445"/>
    </row>
    <row r="18" spans="1:37" ht="9.75" customHeight="1" x14ac:dyDescent="0.2">
      <c r="A18" s="5"/>
      <c r="B18" s="452" t="s">
        <v>18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4"/>
      <c r="N18" s="442"/>
      <c r="O18" s="455"/>
      <c r="P18" s="455"/>
      <c r="Q18" s="430"/>
      <c r="R18" s="442"/>
      <c r="S18" s="443"/>
      <c r="T18" s="429"/>
      <c r="U18" s="430"/>
      <c r="V18" s="449"/>
      <c r="W18" s="450"/>
      <c r="X18" s="451"/>
      <c r="Y18" s="446"/>
      <c r="Z18" s="447"/>
      <c r="AA18" s="448"/>
      <c r="AB18" s="446"/>
      <c r="AC18" s="447"/>
      <c r="AD18" s="448"/>
    </row>
    <row r="19" spans="1:37" ht="15.6" customHeight="1" x14ac:dyDescent="0.2">
      <c r="A19" s="5"/>
      <c r="B19" s="456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8"/>
      <c r="N19" s="459"/>
      <c r="O19" s="460"/>
      <c r="P19" s="460"/>
      <c r="Q19" s="461"/>
      <c r="R19" s="434"/>
      <c r="S19" s="435"/>
      <c r="T19" s="434"/>
      <c r="U19" s="436"/>
      <c r="V19" s="438">
        <f>IF((T19-R19)*24&lt;0,((24-(R19*24))+((T19-0)*24)),(T19-R19)*24)</f>
        <v>0</v>
      </c>
      <c r="W19" s="439"/>
      <c r="X19" s="440"/>
      <c r="Y19" s="438">
        <f>IF(V19&gt;4,IF(V19&lt;12,1,0),0)</f>
        <v>0</v>
      </c>
      <c r="Z19" s="439"/>
      <c r="AA19" s="440"/>
      <c r="AB19" s="438">
        <f>IF(V19&gt;4,IF(V19&lt;12,0,1),0)</f>
        <v>0</v>
      </c>
      <c r="AC19" s="439"/>
      <c r="AD19" s="440"/>
      <c r="AE19" s="444"/>
      <c r="AF19" s="445"/>
      <c r="AG19" s="445"/>
      <c r="AH19" s="445"/>
      <c r="AI19" s="445"/>
      <c r="AJ19" s="445"/>
      <c r="AK19" s="445"/>
    </row>
    <row r="20" spans="1:37" ht="9.75" customHeight="1" x14ac:dyDescent="0.2">
      <c r="A20" s="5"/>
      <c r="B20" s="452" t="s">
        <v>19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4"/>
      <c r="N20" s="442"/>
      <c r="O20" s="455"/>
      <c r="P20" s="455"/>
      <c r="Q20" s="430"/>
      <c r="R20" s="442"/>
      <c r="S20" s="443"/>
      <c r="T20" s="429"/>
      <c r="U20" s="430"/>
      <c r="V20" s="449"/>
      <c r="W20" s="450"/>
      <c r="X20" s="451"/>
      <c r="Y20" s="446"/>
      <c r="Z20" s="447"/>
      <c r="AA20" s="448"/>
      <c r="AB20" s="446"/>
      <c r="AC20" s="447"/>
      <c r="AD20" s="448"/>
    </row>
    <row r="21" spans="1:37" ht="15.6" customHeight="1" x14ac:dyDescent="0.2">
      <c r="A21" s="5"/>
      <c r="B21" s="49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8"/>
      <c r="N21" s="501"/>
      <c r="O21" s="460"/>
      <c r="P21" s="460"/>
      <c r="Q21" s="461"/>
      <c r="R21" s="434"/>
      <c r="S21" s="435"/>
      <c r="T21" s="434"/>
      <c r="U21" s="436"/>
      <c r="V21" s="438">
        <f>IF((T21-R21)*24&lt;0,((24-(R21*24))+((T21-0)*24)),(T21-R21)*24)</f>
        <v>0</v>
      </c>
      <c r="W21" s="439"/>
      <c r="X21" s="440"/>
      <c r="Y21" s="438">
        <f>IF(V21&gt;4,IF(V21&lt;12,1,0),0)</f>
        <v>0</v>
      </c>
      <c r="Z21" s="439"/>
      <c r="AA21" s="440"/>
      <c r="AB21" s="438">
        <f>IF(V21&gt;4,IF(V21&lt;12,0,1),0)</f>
        <v>0</v>
      </c>
      <c r="AC21" s="439"/>
      <c r="AD21" s="440"/>
      <c r="AE21" s="444"/>
      <c r="AF21" s="445"/>
      <c r="AG21" s="445"/>
      <c r="AH21" s="445"/>
      <c r="AI21" s="445"/>
      <c r="AJ21" s="445"/>
      <c r="AK21" s="445"/>
    </row>
    <row r="22" spans="1:37" ht="9.75" customHeight="1" x14ac:dyDescent="0.2">
      <c r="A22" s="5"/>
      <c r="B22" s="452" t="s">
        <v>20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4"/>
      <c r="N22" s="442"/>
      <c r="O22" s="455"/>
      <c r="P22" s="455"/>
      <c r="Q22" s="430"/>
      <c r="R22" s="442"/>
      <c r="S22" s="443"/>
      <c r="T22" s="429"/>
      <c r="U22" s="430"/>
      <c r="V22" s="449"/>
      <c r="W22" s="450"/>
      <c r="X22" s="451"/>
      <c r="Y22" s="446"/>
      <c r="Z22" s="447"/>
      <c r="AA22" s="448"/>
      <c r="AB22" s="446"/>
      <c r="AC22" s="447"/>
      <c r="AD22" s="448"/>
    </row>
    <row r="23" spans="1:37" ht="15.6" customHeight="1" x14ac:dyDescent="0.2">
      <c r="A23" s="5"/>
      <c r="B23" s="49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8"/>
      <c r="N23" s="459"/>
      <c r="O23" s="460"/>
      <c r="P23" s="460"/>
      <c r="Q23" s="461"/>
      <c r="R23" s="434"/>
      <c r="S23" s="435"/>
      <c r="T23" s="434"/>
      <c r="U23" s="436"/>
      <c r="V23" s="438">
        <f>IF((T23-R23)*24&lt;0,((24-(R23*24))+((T23-0)*24)),(T23-R23)*24)</f>
        <v>0</v>
      </c>
      <c r="W23" s="439"/>
      <c r="X23" s="440"/>
      <c r="Y23" s="438">
        <f>IF(V23&gt;4,IF(V23&lt;12,1,0),0)</f>
        <v>0</v>
      </c>
      <c r="Z23" s="439"/>
      <c r="AA23" s="440"/>
      <c r="AB23" s="438">
        <f>IF(V23&gt;4,IF(V23&lt;12,0,1),0)</f>
        <v>0</v>
      </c>
      <c r="AC23" s="439"/>
      <c r="AD23" s="440"/>
      <c r="AE23" s="444"/>
      <c r="AF23" s="445"/>
      <c r="AG23" s="445"/>
      <c r="AH23" s="445"/>
      <c r="AI23" s="445"/>
      <c r="AJ23" s="445"/>
      <c r="AK23" s="445"/>
    </row>
    <row r="24" spans="1:37" ht="9.75" customHeight="1" x14ac:dyDescent="0.2">
      <c r="A24" s="5"/>
      <c r="B24" s="452" t="s">
        <v>21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4"/>
      <c r="N24" s="442"/>
      <c r="O24" s="455"/>
      <c r="P24" s="455"/>
      <c r="Q24" s="430"/>
      <c r="R24" s="442"/>
      <c r="S24" s="443"/>
      <c r="T24" s="429"/>
      <c r="U24" s="430"/>
      <c r="V24" s="449"/>
      <c r="W24" s="450"/>
      <c r="X24" s="451"/>
      <c r="Y24" s="446"/>
      <c r="Z24" s="447"/>
      <c r="AA24" s="448"/>
      <c r="AB24" s="446"/>
      <c r="AC24" s="447"/>
      <c r="AD24" s="448"/>
    </row>
    <row r="25" spans="1:37" ht="15.6" customHeight="1" x14ac:dyDescent="0.2">
      <c r="A25" s="5"/>
      <c r="B25" s="49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8"/>
      <c r="N25" s="459"/>
      <c r="O25" s="460"/>
      <c r="P25" s="460"/>
      <c r="Q25" s="461"/>
      <c r="R25" s="434"/>
      <c r="S25" s="435"/>
      <c r="T25" s="434"/>
      <c r="U25" s="436"/>
      <c r="V25" s="438">
        <f>IF((T25-R25)*24&lt;0,((24-(R25*24))+((T25-0)*24)),(T25-R25)*24)</f>
        <v>0</v>
      </c>
      <c r="W25" s="439"/>
      <c r="X25" s="440"/>
      <c r="Y25" s="438">
        <f>IF(V25&gt;4,IF(V25&lt;12,1,0),0)</f>
        <v>0</v>
      </c>
      <c r="Z25" s="439"/>
      <c r="AA25" s="440"/>
      <c r="AB25" s="438">
        <f>IF(V25&gt;4,IF(V25&lt;12,0,1),0)</f>
        <v>0</v>
      </c>
      <c r="AC25" s="439"/>
      <c r="AD25" s="440"/>
      <c r="AE25" s="444"/>
      <c r="AF25" s="445"/>
      <c r="AG25" s="445"/>
      <c r="AH25" s="445"/>
      <c r="AI25" s="445"/>
      <c r="AJ25" s="445"/>
      <c r="AK25" s="445"/>
    </row>
    <row r="26" spans="1:37" ht="9.75" customHeight="1" x14ac:dyDescent="0.2">
      <c r="A26" s="5"/>
      <c r="B26" s="452" t="s">
        <v>22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4"/>
      <c r="N26" s="442"/>
      <c r="O26" s="455"/>
      <c r="P26" s="455"/>
      <c r="Q26" s="430"/>
      <c r="R26" s="442"/>
      <c r="S26" s="443"/>
      <c r="T26" s="429"/>
      <c r="U26" s="430"/>
      <c r="V26" s="449"/>
      <c r="W26" s="450"/>
      <c r="X26" s="451"/>
      <c r="Y26" s="446"/>
      <c r="Z26" s="447"/>
      <c r="AA26" s="448"/>
      <c r="AB26" s="446"/>
      <c r="AC26" s="447"/>
      <c r="AD26" s="448"/>
    </row>
    <row r="27" spans="1:37" ht="15.6" customHeight="1" x14ac:dyDescent="0.2">
      <c r="A27" s="5"/>
      <c r="B27" s="49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8"/>
      <c r="N27" s="459"/>
      <c r="O27" s="460"/>
      <c r="P27" s="460"/>
      <c r="Q27" s="461"/>
      <c r="R27" s="434"/>
      <c r="S27" s="435"/>
      <c r="T27" s="434"/>
      <c r="U27" s="436"/>
      <c r="V27" s="438">
        <f>IF((T27-R27)*24&lt;0,((24-(R27*24))+((T27-0)*24)),(T27-R27)*24)</f>
        <v>0</v>
      </c>
      <c r="W27" s="439"/>
      <c r="X27" s="440"/>
      <c r="Y27" s="438">
        <f>IF(V27&gt;4,IF(V27&lt;12,1,0),0)</f>
        <v>0</v>
      </c>
      <c r="Z27" s="439"/>
      <c r="AA27" s="440"/>
      <c r="AB27" s="438">
        <f>IF(V27&gt;4,IF(V27&lt;12,0,1),0)</f>
        <v>0</v>
      </c>
      <c r="AC27" s="439"/>
      <c r="AD27" s="440"/>
      <c r="AE27" s="444"/>
      <c r="AF27" s="445"/>
      <c r="AG27" s="445"/>
      <c r="AH27" s="445"/>
      <c r="AI27" s="445"/>
      <c r="AJ27" s="445"/>
      <c r="AK27" s="445"/>
    </row>
    <row r="28" spans="1:37" ht="9.75" customHeight="1" x14ac:dyDescent="0.2">
      <c r="A28" s="5"/>
      <c r="B28" s="452" t="s">
        <v>23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4"/>
      <c r="N28" s="442"/>
      <c r="O28" s="455"/>
      <c r="P28" s="455"/>
      <c r="Q28" s="430"/>
      <c r="R28" s="442"/>
      <c r="S28" s="443"/>
      <c r="T28" s="429"/>
      <c r="U28" s="430"/>
      <c r="V28" s="449"/>
      <c r="W28" s="450"/>
      <c r="X28" s="451"/>
      <c r="Y28" s="446"/>
      <c r="Z28" s="447"/>
      <c r="AA28" s="448"/>
      <c r="AB28" s="446"/>
      <c r="AC28" s="447"/>
      <c r="AD28" s="448"/>
    </row>
    <row r="29" spans="1:37" ht="15.6" customHeight="1" x14ac:dyDescent="0.2">
      <c r="A29" s="5"/>
      <c r="B29" s="49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8"/>
      <c r="N29" s="459"/>
      <c r="O29" s="460"/>
      <c r="P29" s="460"/>
      <c r="Q29" s="461"/>
      <c r="R29" s="434"/>
      <c r="S29" s="435"/>
      <c r="T29" s="434"/>
      <c r="U29" s="436"/>
      <c r="V29" s="438">
        <f>IF((T29-R29)*24&lt;0,((24-(R29*24))+((T29-0)*24)),(T29-R29)*24)</f>
        <v>0</v>
      </c>
      <c r="W29" s="439"/>
      <c r="X29" s="440"/>
      <c r="Y29" s="438">
        <f>IF(V29&gt;4,IF(V29&lt;12,1,0),0)</f>
        <v>0</v>
      </c>
      <c r="Z29" s="439"/>
      <c r="AA29" s="440"/>
      <c r="AB29" s="438">
        <f>IF(V29&gt;4,IF(V29&lt;12,0,1),0)</f>
        <v>0</v>
      </c>
      <c r="AC29" s="439"/>
      <c r="AD29" s="440"/>
      <c r="AE29" s="444"/>
      <c r="AF29" s="445"/>
      <c r="AG29" s="445"/>
      <c r="AH29" s="445"/>
      <c r="AI29" s="445"/>
      <c r="AJ29" s="445"/>
      <c r="AK29" s="445"/>
    </row>
    <row r="30" spans="1:37" ht="9.75" customHeight="1" x14ac:dyDescent="0.2">
      <c r="A30" s="5"/>
      <c r="B30" s="452" t="s">
        <v>24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4"/>
      <c r="N30" s="442"/>
      <c r="O30" s="455"/>
      <c r="P30" s="455"/>
      <c r="Q30" s="430"/>
      <c r="R30" s="442"/>
      <c r="S30" s="443"/>
      <c r="T30" s="429"/>
      <c r="U30" s="430"/>
      <c r="V30" s="449"/>
      <c r="W30" s="450"/>
      <c r="X30" s="451"/>
      <c r="Y30" s="446"/>
      <c r="Z30" s="447"/>
      <c r="AA30" s="448"/>
      <c r="AB30" s="446"/>
      <c r="AC30" s="447"/>
      <c r="AD30" s="448"/>
    </row>
    <row r="31" spans="1:37" ht="15.6" customHeight="1" x14ac:dyDescent="0.2">
      <c r="A31" s="5"/>
      <c r="B31" s="49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8"/>
      <c r="N31" s="459"/>
      <c r="O31" s="460"/>
      <c r="P31" s="460"/>
      <c r="Q31" s="461"/>
      <c r="R31" s="434"/>
      <c r="S31" s="435"/>
      <c r="T31" s="434"/>
      <c r="U31" s="436"/>
      <c r="V31" s="438">
        <f>IF((T31-R31)*24&lt;0,((24-(R31*24))+((T31-0)*24)),(T31-R31)*24)</f>
        <v>0</v>
      </c>
      <c r="W31" s="439"/>
      <c r="X31" s="440"/>
      <c r="Y31" s="438">
        <f>IF(V31&gt;4,IF(V31&lt;12,1,0),0)</f>
        <v>0</v>
      </c>
      <c r="Z31" s="439"/>
      <c r="AA31" s="440"/>
      <c r="AB31" s="438">
        <f>IF(V31&gt;4,IF(V31&lt;12,0,1),0)</f>
        <v>0</v>
      </c>
      <c r="AC31" s="439"/>
      <c r="AD31" s="440"/>
      <c r="AE31" s="444"/>
      <c r="AF31" s="445"/>
      <c r="AG31" s="445"/>
      <c r="AH31" s="445"/>
      <c r="AI31" s="445"/>
      <c r="AJ31" s="445"/>
      <c r="AK31" s="445"/>
    </row>
    <row r="32" spans="1:37" ht="9.75" customHeight="1" x14ac:dyDescent="0.2">
      <c r="A32" s="5"/>
      <c r="B32" s="452" t="s">
        <v>25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4"/>
      <c r="N32" s="442"/>
      <c r="O32" s="455"/>
      <c r="P32" s="455"/>
      <c r="Q32" s="430"/>
      <c r="R32" s="442"/>
      <c r="S32" s="443"/>
      <c r="T32" s="429"/>
      <c r="U32" s="430"/>
      <c r="V32" s="449"/>
      <c r="W32" s="450"/>
      <c r="X32" s="451"/>
      <c r="Y32" s="446"/>
      <c r="Z32" s="447"/>
      <c r="AA32" s="448"/>
      <c r="AB32" s="446"/>
      <c r="AC32" s="447"/>
      <c r="AD32" s="448"/>
    </row>
    <row r="33" spans="1:37" ht="15.6" customHeight="1" x14ac:dyDescent="0.2">
      <c r="A33" s="5"/>
      <c r="B33" s="49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8"/>
      <c r="N33" s="459"/>
      <c r="O33" s="460"/>
      <c r="P33" s="460"/>
      <c r="Q33" s="461"/>
      <c r="R33" s="434"/>
      <c r="S33" s="435"/>
      <c r="T33" s="434"/>
      <c r="U33" s="436"/>
      <c r="V33" s="438">
        <f>IF((T33-R33)*24&lt;0,((24-(R33*24))+((T33-0)*24)),(T33-R33)*24)</f>
        <v>0</v>
      </c>
      <c r="W33" s="439"/>
      <c r="X33" s="440"/>
      <c r="Y33" s="438">
        <f>IF(V33&gt;4,IF(V33&lt;12,1,0),0)</f>
        <v>0</v>
      </c>
      <c r="Z33" s="439"/>
      <c r="AA33" s="440"/>
      <c r="AB33" s="438">
        <f>IF(V33&gt;4,IF(V33&lt;12,0,1),0)</f>
        <v>0</v>
      </c>
      <c r="AC33" s="439"/>
      <c r="AD33" s="440"/>
      <c r="AE33" s="444"/>
      <c r="AF33" s="445"/>
      <c r="AG33" s="445"/>
      <c r="AH33" s="445"/>
      <c r="AI33" s="445"/>
      <c r="AJ33" s="445"/>
      <c r="AK33" s="445"/>
    </row>
    <row r="34" spans="1:37" ht="9.75" customHeight="1" x14ac:dyDescent="0.2">
      <c r="A34" s="5"/>
      <c r="B34" s="452" t="s">
        <v>26</v>
      </c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4"/>
      <c r="N34" s="442"/>
      <c r="O34" s="455"/>
      <c r="P34" s="455"/>
      <c r="Q34" s="430"/>
      <c r="R34" s="442"/>
      <c r="S34" s="443"/>
      <c r="T34" s="429"/>
      <c r="U34" s="430"/>
      <c r="V34" s="449"/>
      <c r="W34" s="450"/>
      <c r="X34" s="451"/>
      <c r="Y34" s="446"/>
      <c r="Z34" s="447"/>
      <c r="AA34" s="448"/>
      <c r="AB34" s="446"/>
      <c r="AC34" s="447"/>
      <c r="AD34" s="448"/>
    </row>
    <row r="35" spans="1:37" ht="15.6" customHeight="1" x14ac:dyDescent="0.2">
      <c r="A35" s="5"/>
      <c r="B35" s="456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8"/>
      <c r="N35" s="459"/>
      <c r="O35" s="460"/>
      <c r="P35" s="460"/>
      <c r="Q35" s="461"/>
      <c r="R35" s="434"/>
      <c r="S35" s="435"/>
      <c r="T35" s="434"/>
      <c r="U35" s="436"/>
      <c r="V35" s="438">
        <f>IF((T35-R35)*24&lt;0,((24-(R35*24))+((T35-0)*24)),(T35-R35)*24)</f>
        <v>0</v>
      </c>
      <c r="W35" s="439"/>
      <c r="X35" s="440"/>
      <c r="Y35" s="438">
        <f>IF(V35&gt;4,IF(V35&lt;12,1,0),0)</f>
        <v>0</v>
      </c>
      <c r="Z35" s="439"/>
      <c r="AA35" s="440"/>
      <c r="AB35" s="438">
        <f>IF(V35&gt;4,IF(V35&lt;12,0,1),0)</f>
        <v>0</v>
      </c>
      <c r="AC35" s="439"/>
      <c r="AD35" s="440"/>
      <c r="AE35" s="444"/>
      <c r="AF35" s="445"/>
      <c r="AG35" s="445"/>
      <c r="AH35" s="445"/>
      <c r="AI35" s="445"/>
      <c r="AJ35" s="445"/>
      <c r="AK35" s="445"/>
    </row>
    <row r="36" spans="1:37" ht="9.75" customHeight="1" x14ac:dyDescent="0.2">
      <c r="A36" s="5"/>
      <c r="B36" s="452" t="s">
        <v>30</v>
      </c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4"/>
      <c r="N36" s="442"/>
      <c r="O36" s="455"/>
      <c r="P36" s="455"/>
      <c r="Q36" s="430"/>
      <c r="R36" s="442"/>
      <c r="S36" s="443"/>
      <c r="T36" s="429"/>
      <c r="U36" s="430"/>
      <c r="V36" s="449"/>
      <c r="W36" s="450"/>
      <c r="X36" s="451"/>
      <c r="Y36" s="446"/>
      <c r="Z36" s="447"/>
      <c r="AA36" s="448"/>
      <c r="AB36" s="446"/>
      <c r="AC36" s="447"/>
      <c r="AD36" s="448"/>
    </row>
    <row r="37" spans="1:37" ht="15.6" customHeight="1" x14ac:dyDescent="0.2">
      <c r="A37" s="5"/>
      <c r="B37" s="456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8"/>
      <c r="N37" s="459"/>
      <c r="O37" s="460"/>
      <c r="P37" s="460"/>
      <c r="Q37" s="461"/>
      <c r="R37" s="434"/>
      <c r="S37" s="435"/>
      <c r="T37" s="434"/>
      <c r="U37" s="436"/>
      <c r="V37" s="438">
        <f>IF((T37-R37)*24&lt;0,((24-(R37*24))+((T37-0)*24)),(T37-R37)*24)</f>
        <v>0</v>
      </c>
      <c r="W37" s="439"/>
      <c r="X37" s="440"/>
      <c r="Y37" s="438">
        <f>IF(V37&gt;4,IF(V37&lt;12,1,0),0)</f>
        <v>0</v>
      </c>
      <c r="Z37" s="439"/>
      <c r="AA37" s="440"/>
      <c r="AB37" s="438">
        <f>IF(V37&gt;4,IF(V37&lt;12,0,1),0)</f>
        <v>0</v>
      </c>
      <c r="AC37" s="439"/>
      <c r="AD37" s="440"/>
      <c r="AE37" s="444"/>
      <c r="AF37" s="445"/>
      <c r="AG37" s="445"/>
      <c r="AH37" s="445"/>
      <c r="AI37" s="445"/>
      <c r="AJ37" s="445"/>
      <c r="AK37" s="445"/>
    </row>
    <row r="38" spans="1:37" ht="9.75" customHeight="1" x14ac:dyDescent="0.2">
      <c r="A38" s="5"/>
      <c r="B38" s="452" t="s">
        <v>29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4"/>
      <c r="N38" s="442"/>
      <c r="O38" s="455"/>
      <c r="P38" s="455"/>
      <c r="Q38" s="430"/>
      <c r="R38" s="442"/>
      <c r="S38" s="443"/>
      <c r="T38" s="429"/>
      <c r="U38" s="430"/>
      <c r="V38" s="449"/>
      <c r="W38" s="450"/>
      <c r="X38" s="451"/>
      <c r="Y38" s="446"/>
      <c r="Z38" s="447"/>
      <c r="AA38" s="448"/>
      <c r="AB38" s="446"/>
      <c r="AC38" s="447"/>
      <c r="AD38" s="448"/>
    </row>
    <row r="39" spans="1:37" ht="15.6" customHeight="1" x14ac:dyDescent="0.2">
      <c r="A39" s="5"/>
      <c r="B39" s="456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8"/>
      <c r="N39" s="459"/>
      <c r="O39" s="460"/>
      <c r="P39" s="460"/>
      <c r="Q39" s="461"/>
      <c r="R39" s="434"/>
      <c r="S39" s="435"/>
      <c r="T39" s="434"/>
      <c r="U39" s="436"/>
      <c r="V39" s="438">
        <f>IF((T39-R39)*24&lt;0,((24-(R39*24))+((T39-0)*24)),(T39-R39)*24)</f>
        <v>0</v>
      </c>
      <c r="W39" s="439"/>
      <c r="X39" s="440"/>
      <c r="Y39" s="438">
        <f>IF(V39&gt;4,IF(V39&lt;12,1,0),0)</f>
        <v>0</v>
      </c>
      <c r="Z39" s="439"/>
      <c r="AA39" s="440"/>
      <c r="AB39" s="438">
        <f>IF(V39&gt;4,IF(V39&lt;12,0,1),0)</f>
        <v>0</v>
      </c>
      <c r="AC39" s="439"/>
      <c r="AD39" s="440"/>
      <c r="AE39" s="444"/>
      <c r="AF39" s="445"/>
      <c r="AG39" s="445"/>
      <c r="AH39" s="445"/>
      <c r="AI39" s="445"/>
      <c r="AJ39" s="445"/>
      <c r="AK39" s="445"/>
    </row>
    <row r="40" spans="1:37" ht="9.75" customHeight="1" x14ac:dyDescent="0.2">
      <c r="A40" s="5"/>
      <c r="B40" s="2" t="s">
        <v>28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23"/>
      <c r="O40" s="24"/>
      <c r="P40" s="24"/>
      <c r="Q40" s="25"/>
      <c r="R40" s="442"/>
      <c r="S40" s="443"/>
      <c r="T40" s="429"/>
      <c r="U40" s="430"/>
      <c r="V40" s="449"/>
      <c r="W40" s="450"/>
      <c r="X40" s="451"/>
      <c r="Y40" s="446"/>
      <c r="Z40" s="447"/>
      <c r="AA40" s="448"/>
      <c r="AB40" s="446"/>
      <c r="AC40" s="447"/>
      <c r="AD40" s="448"/>
    </row>
    <row r="41" spans="1:37" ht="15.6" customHeight="1" x14ac:dyDescent="0.2">
      <c r="A41" s="5"/>
      <c r="B41" s="456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8"/>
      <c r="N41" s="459"/>
      <c r="O41" s="460"/>
      <c r="P41" s="460"/>
      <c r="Q41" s="461"/>
      <c r="R41" s="434"/>
      <c r="S41" s="435"/>
      <c r="T41" s="434"/>
      <c r="U41" s="436"/>
      <c r="V41" s="438">
        <f>IF((T41-R41)*24&lt;0,((24-(R41*24))+((T41-0)*24)),(T41-R41)*24)</f>
        <v>0</v>
      </c>
      <c r="W41" s="439"/>
      <c r="X41" s="440"/>
      <c r="Y41" s="438">
        <f>IF(V41&gt;4,IF(V41&lt;12,1,0),0)</f>
        <v>0</v>
      </c>
      <c r="Z41" s="439"/>
      <c r="AA41" s="440"/>
      <c r="AB41" s="438">
        <f>IF(V41&gt;4,IF(V41&lt;12,0,1),0)</f>
        <v>0</v>
      </c>
      <c r="AC41" s="439"/>
      <c r="AD41" s="440"/>
      <c r="AE41" s="444"/>
      <c r="AF41" s="445"/>
      <c r="AG41" s="445"/>
      <c r="AH41" s="445"/>
      <c r="AI41" s="445"/>
      <c r="AJ41" s="445"/>
      <c r="AK41" s="445"/>
    </row>
    <row r="42" spans="1:37" ht="9.75" customHeight="1" x14ac:dyDescent="0.2">
      <c r="A42" s="5"/>
      <c r="B42" s="2" t="s">
        <v>27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23"/>
      <c r="O42" s="24"/>
      <c r="P42" s="24"/>
      <c r="Q42" s="25"/>
      <c r="R42" s="442"/>
      <c r="S42" s="443"/>
      <c r="T42" s="429"/>
      <c r="U42" s="430"/>
      <c r="V42" s="449"/>
      <c r="W42" s="450"/>
      <c r="X42" s="451"/>
      <c r="Y42" s="446"/>
      <c r="Z42" s="447"/>
      <c r="AA42" s="448"/>
      <c r="AB42" s="446"/>
      <c r="AC42" s="447"/>
      <c r="AD42" s="448"/>
    </row>
    <row r="43" spans="1:37" ht="15.6" customHeight="1" x14ac:dyDescent="0.2">
      <c r="A43" s="5"/>
      <c r="B43" s="456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8"/>
      <c r="N43" s="459"/>
      <c r="O43" s="460"/>
      <c r="P43" s="460"/>
      <c r="Q43" s="461"/>
      <c r="R43" s="434"/>
      <c r="S43" s="435"/>
      <c r="T43" s="434"/>
      <c r="U43" s="436"/>
      <c r="V43" s="438">
        <f>IF((T43-R43)*24&lt;0,((24-(R43*24))+((T43-0)*24)),(T43-R43)*24)</f>
        <v>0</v>
      </c>
      <c r="W43" s="439"/>
      <c r="X43" s="440"/>
      <c r="Y43" s="438">
        <f>IF(V43&gt;4,IF(V43&lt;12,1,0),0)</f>
        <v>0</v>
      </c>
      <c r="Z43" s="439"/>
      <c r="AA43" s="440"/>
      <c r="AB43" s="438">
        <f>IF(V43&gt;4,IF(V43&lt;12,0,1),0)</f>
        <v>0</v>
      </c>
      <c r="AC43" s="439"/>
      <c r="AD43" s="440"/>
      <c r="AE43" s="444"/>
      <c r="AF43" s="445"/>
      <c r="AG43" s="445"/>
      <c r="AH43" s="445"/>
      <c r="AI43" s="445"/>
      <c r="AJ43" s="445"/>
      <c r="AK43" s="445"/>
    </row>
    <row r="44" spans="1:37" ht="9.75" customHeight="1" x14ac:dyDescent="0.2">
      <c r="A44" s="5"/>
      <c r="B44" s="452" t="s">
        <v>31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4"/>
      <c r="N44" s="442"/>
      <c r="O44" s="455"/>
      <c r="P44" s="455"/>
      <c r="Q44" s="430"/>
      <c r="R44" s="442"/>
      <c r="S44" s="443"/>
      <c r="T44" s="429"/>
      <c r="U44" s="430"/>
      <c r="V44" s="449"/>
      <c r="W44" s="450"/>
      <c r="X44" s="451"/>
      <c r="Y44" s="446"/>
      <c r="Z44" s="447"/>
      <c r="AA44" s="448"/>
      <c r="AB44" s="446"/>
      <c r="AC44" s="447"/>
      <c r="AD44" s="448"/>
    </row>
    <row r="45" spans="1:37" ht="15.6" customHeight="1" x14ac:dyDescent="0.2">
      <c r="A45" s="5"/>
      <c r="B45" s="456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8"/>
      <c r="N45" s="459"/>
      <c r="O45" s="460"/>
      <c r="P45" s="460"/>
      <c r="Q45" s="461"/>
      <c r="R45" s="434"/>
      <c r="S45" s="435"/>
      <c r="T45" s="434"/>
      <c r="U45" s="436"/>
      <c r="V45" s="438">
        <f>IF((T45-R45)*24&lt;0,((24-(R45*24))+((T45-0)*24)),(T45-R45)*24)</f>
        <v>0</v>
      </c>
      <c r="W45" s="439"/>
      <c r="X45" s="440"/>
      <c r="Y45" s="438">
        <f>IF(V45&gt;4,IF(V45&lt;12,1,0),0)</f>
        <v>0</v>
      </c>
      <c r="Z45" s="439"/>
      <c r="AA45" s="440"/>
      <c r="AB45" s="438">
        <f>IF(V45&gt;4,IF(V45&lt;12,0,1),0)</f>
        <v>0</v>
      </c>
      <c r="AC45" s="439"/>
      <c r="AD45" s="440"/>
      <c r="AE45" s="444"/>
      <c r="AF45" s="445"/>
      <c r="AG45" s="445"/>
      <c r="AH45" s="445"/>
      <c r="AI45" s="445"/>
      <c r="AJ45" s="445"/>
      <c r="AK45" s="445"/>
    </row>
    <row r="46" spans="1:37" ht="9.75" customHeight="1" x14ac:dyDescent="0.2">
      <c r="A46" s="5"/>
      <c r="B46" s="452" t="s">
        <v>32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4"/>
      <c r="N46" s="442"/>
      <c r="O46" s="455"/>
      <c r="P46" s="455"/>
      <c r="Q46" s="430"/>
      <c r="R46" s="442"/>
      <c r="S46" s="443"/>
      <c r="T46" s="429"/>
      <c r="U46" s="430"/>
      <c r="V46" s="449"/>
      <c r="W46" s="450"/>
      <c r="X46" s="451"/>
      <c r="Y46" s="446"/>
      <c r="Z46" s="447"/>
      <c r="AA46" s="448"/>
      <c r="AB46" s="446"/>
      <c r="AC46" s="447"/>
      <c r="AD46" s="448"/>
    </row>
    <row r="47" spans="1:37" ht="15.6" customHeight="1" x14ac:dyDescent="0.2">
      <c r="A47" s="5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8"/>
      <c r="N47" s="459"/>
      <c r="O47" s="460"/>
      <c r="P47" s="460"/>
      <c r="Q47" s="461"/>
      <c r="R47" s="434"/>
      <c r="S47" s="435"/>
      <c r="T47" s="434"/>
      <c r="U47" s="436"/>
      <c r="V47" s="438">
        <f>IF((T47-R47)*24&lt;0,((24-(R47*24))+((T47-0)*24)),(T47-R47)*24)</f>
        <v>0</v>
      </c>
      <c r="W47" s="439"/>
      <c r="X47" s="440"/>
      <c r="Y47" s="438">
        <f>IF(V47&gt;4,IF(V47&lt;12,1,0),0)</f>
        <v>0</v>
      </c>
      <c r="Z47" s="439"/>
      <c r="AA47" s="440"/>
      <c r="AB47" s="438">
        <f>IF(V47&gt;4,IF(V47&lt;12,0,1),0)</f>
        <v>0</v>
      </c>
      <c r="AC47" s="439"/>
      <c r="AD47" s="440"/>
      <c r="AE47" s="444"/>
      <c r="AF47" s="445"/>
      <c r="AG47" s="445"/>
      <c r="AH47" s="445"/>
      <c r="AI47" s="445"/>
      <c r="AJ47" s="445"/>
      <c r="AK47" s="445"/>
    </row>
    <row r="48" spans="1:37" ht="9.75" customHeight="1" x14ac:dyDescent="0.2">
      <c r="A48" s="5"/>
      <c r="B48" s="452" t="s">
        <v>33</v>
      </c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4"/>
      <c r="N48" s="442"/>
      <c r="O48" s="455"/>
      <c r="P48" s="455"/>
      <c r="Q48" s="430"/>
      <c r="R48" s="442"/>
      <c r="S48" s="443"/>
      <c r="T48" s="429"/>
      <c r="U48" s="430"/>
      <c r="V48" s="449"/>
      <c r="W48" s="450"/>
      <c r="X48" s="451"/>
      <c r="Y48" s="446"/>
      <c r="Z48" s="447"/>
      <c r="AA48" s="448"/>
      <c r="AB48" s="446"/>
      <c r="AC48" s="447"/>
      <c r="AD48" s="448"/>
    </row>
    <row r="49" spans="1:37" ht="15.6" customHeight="1" x14ac:dyDescent="0.2">
      <c r="A49" s="5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8"/>
      <c r="N49" s="459"/>
      <c r="O49" s="460"/>
      <c r="P49" s="460"/>
      <c r="Q49" s="461"/>
      <c r="R49" s="434"/>
      <c r="S49" s="435"/>
      <c r="T49" s="434"/>
      <c r="U49" s="436"/>
      <c r="V49" s="438">
        <f>IF((T49-R49)*24&lt;0,((24-(R49*24))+((T49-0)*24)),(T49-R49)*24)</f>
        <v>0</v>
      </c>
      <c r="W49" s="439"/>
      <c r="X49" s="440"/>
      <c r="Y49" s="438">
        <f>IF(V49&gt;4,IF(V49&lt;12,1,0),0)</f>
        <v>0</v>
      </c>
      <c r="Z49" s="439"/>
      <c r="AA49" s="440"/>
      <c r="AB49" s="438">
        <f>IF(V49&gt;4,IF(V49&lt;12,0,1),0)</f>
        <v>0</v>
      </c>
      <c r="AC49" s="439"/>
      <c r="AD49" s="440"/>
      <c r="AE49" s="444"/>
      <c r="AF49" s="445"/>
      <c r="AG49" s="445"/>
      <c r="AH49" s="445"/>
      <c r="AI49" s="445"/>
      <c r="AJ49" s="445"/>
      <c r="AK49" s="445"/>
    </row>
    <row r="50" spans="1:37" ht="9.75" customHeight="1" x14ac:dyDescent="0.2">
      <c r="A50" s="5"/>
      <c r="B50" s="452" t="s">
        <v>34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4"/>
      <c r="N50" s="442"/>
      <c r="O50" s="455"/>
      <c r="P50" s="455"/>
      <c r="Q50" s="430"/>
      <c r="R50" s="442"/>
      <c r="S50" s="443"/>
      <c r="T50" s="429"/>
      <c r="U50" s="430"/>
      <c r="V50" s="449"/>
      <c r="W50" s="450"/>
      <c r="X50" s="451"/>
      <c r="Y50" s="446"/>
      <c r="Z50" s="447"/>
      <c r="AA50" s="448"/>
      <c r="AB50" s="446"/>
      <c r="AC50" s="447"/>
      <c r="AD50" s="448"/>
    </row>
    <row r="51" spans="1:37" ht="15.6" customHeight="1" x14ac:dyDescent="0.2">
      <c r="A51" s="5"/>
      <c r="B51" s="456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8"/>
      <c r="N51" s="459"/>
      <c r="O51" s="460"/>
      <c r="P51" s="460"/>
      <c r="Q51" s="461"/>
      <c r="R51" s="434"/>
      <c r="S51" s="435"/>
      <c r="T51" s="434"/>
      <c r="U51" s="436"/>
      <c r="V51" s="438">
        <f>IF((T51-R51)*24&lt;0,((24-(R51*24))+((T51-0)*24)),(T51-R51)*24)</f>
        <v>0</v>
      </c>
      <c r="W51" s="439"/>
      <c r="X51" s="440"/>
      <c r="Y51" s="438">
        <f>IF(V51&gt;4,IF(V51&lt;12,1,0),0)</f>
        <v>0</v>
      </c>
      <c r="Z51" s="439"/>
      <c r="AA51" s="440"/>
      <c r="AB51" s="438">
        <f>IF(V51&gt;4,IF(V51&lt;12,0,1),0)</f>
        <v>0</v>
      </c>
      <c r="AC51" s="439"/>
      <c r="AD51" s="440"/>
      <c r="AE51" s="444"/>
      <c r="AF51" s="445"/>
      <c r="AG51" s="445"/>
      <c r="AH51" s="445"/>
      <c r="AI51" s="445"/>
      <c r="AJ51" s="445"/>
      <c r="AK51" s="445"/>
    </row>
    <row r="52" spans="1:37" ht="9.75" customHeight="1" x14ac:dyDescent="0.2">
      <c r="A52" s="5"/>
      <c r="B52" s="452" t="s">
        <v>35</v>
      </c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4"/>
      <c r="N52" s="442"/>
      <c r="O52" s="455"/>
      <c r="P52" s="455"/>
      <c r="Q52" s="430"/>
      <c r="R52" s="442"/>
      <c r="S52" s="443"/>
      <c r="T52" s="429"/>
      <c r="U52" s="430"/>
      <c r="V52" s="449"/>
      <c r="W52" s="450"/>
      <c r="X52" s="451"/>
      <c r="Y52" s="446"/>
      <c r="Z52" s="447"/>
      <c r="AA52" s="448"/>
      <c r="AB52" s="446"/>
      <c r="AC52" s="447"/>
      <c r="AD52" s="448"/>
    </row>
    <row r="53" spans="1:37" ht="15.6" customHeight="1" x14ac:dyDescent="0.2">
      <c r="A53" s="5"/>
      <c r="B53" s="456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8"/>
      <c r="N53" s="459"/>
      <c r="O53" s="460"/>
      <c r="P53" s="460"/>
      <c r="Q53" s="461"/>
      <c r="R53" s="434"/>
      <c r="S53" s="435"/>
      <c r="T53" s="434"/>
      <c r="U53" s="436"/>
      <c r="V53" s="438">
        <f>IF((T53-R53)*24&lt;0,((24-(R53*24))+((T53-0)*24)),(T53-R53)*24)</f>
        <v>0</v>
      </c>
      <c r="W53" s="439"/>
      <c r="X53" s="440"/>
      <c r="Y53" s="438">
        <f>IF(V53&gt;4,IF(V53&lt;12,1,0),0)</f>
        <v>0</v>
      </c>
      <c r="Z53" s="439"/>
      <c r="AA53" s="440"/>
      <c r="AB53" s="438">
        <f>IF(V53&gt;4,IF(V53&lt;12,0,1),0)</f>
        <v>0</v>
      </c>
      <c r="AC53" s="439"/>
      <c r="AD53" s="440"/>
      <c r="AE53" s="444"/>
      <c r="AF53" s="445"/>
      <c r="AG53" s="445"/>
      <c r="AH53" s="445"/>
      <c r="AI53" s="445"/>
      <c r="AJ53" s="445"/>
      <c r="AK53" s="445"/>
    </row>
    <row r="54" spans="1:37" ht="9.75" customHeight="1" x14ac:dyDescent="0.2">
      <c r="A54" s="5"/>
      <c r="B54" s="452" t="s">
        <v>38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4"/>
      <c r="N54" s="442"/>
      <c r="O54" s="455"/>
      <c r="P54" s="455"/>
      <c r="Q54" s="430"/>
      <c r="R54" s="442"/>
      <c r="S54" s="443"/>
      <c r="T54" s="429"/>
      <c r="U54" s="430"/>
      <c r="V54" s="449"/>
      <c r="W54" s="450"/>
      <c r="X54" s="451"/>
      <c r="Y54" s="446"/>
      <c r="Z54" s="447"/>
      <c r="AA54" s="448"/>
      <c r="AB54" s="446"/>
      <c r="AC54" s="447"/>
      <c r="AD54" s="448"/>
    </row>
    <row r="55" spans="1:37" ht="15.6" customHeight="1" x14ac:dyDescent="0.2">
      <c r="A55" s="5"/>
      <c r="B55" s="456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8"/>
      <c r="N55" s="459"/>
      <c r="O55" s="460"/>
      <c r="P55" s="460"/>
      <c r="Q55" s="461"/>
      <c r="R55" s="434"/>
      <c r="S55" s="435"/>
      <c r="T55" s="434"/>
      <c r="U55" s="436"/>
      <c r="V55" s="438">
        <f>IF((T55-R55)*24&lt;0,((24-(R55*24))+((T55-0)*24)),(T55-R55)*24)</f>
        <v>0</v>
      </c>
      <c r="W55" s="439"/>
      <c r="X55" s="440"/>
      <c r="Y55" s="438">
        <f>IF(V55&gt;4,IF(V55&lt;12,1,0),0)</f>
        <v>0</v>
      </c>
      <c r="Z55" s="439"/>
      <c r="AA55" s="440"/>
      <c r="AB55" s="438">
        <f>IF(V55&gt;4,IF(V55&lt;12,0,1),0)</f>
        <v>0</v>
      </c>
      <c r="AC55" s="439"/>
      <c r="AD55" s="440"/>
      <c r="AE55" s="444"/>
      <c r="AF55" s="445"/>
      <c r="AG55" s="445"/>
      <c r="AH55" s="445"/>
      <c r="AI55" s="445"/>
      <c r="AJ55" s="445"/>
      <c r="AK55" s="445"/>
    </row>
    <row r="56" spans="1:37" ht="9.75" customHeight="1" x14ac:dyDescent="0.2">
      <c r="A56" s="5"/>
      <c r="B56" s="452" t="s">
        <v>39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4"/>
      <c r="N56" s="442"/>
      <c r="O56" s="443"/>
      <c r="P56" s="443"/>
      <c r="Q56" s="502"/>
      <c r="R56" s="442"/>
      <c r="S56" s="443"/>
      <c r="T56" s="429"/>
      <c r="U56" s="430"/>
      <c r="V56" s="449"/>
      <c r="W56" s="450"/>
      <c r="X56" s="451"/>
      <c r="Y56" s="446"/>
      <c r="Z56" s="447"/>
      <c r="AA56" s="448"/>
      <c r="AB56" s="446"/>
      <c r="AC56" s="447"/>
      <c r="AD56" s="448"/>
    </row>
    <row r="57" spans="1:37" ht="15.6" customHeight="1" x14ac:dyDescent="0.2">
      <c r="A57" s="5"/>
      <c r="B57" s="456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8"/>
      <c r="N57" s="459"/>
      <c r="O57" s="460"/>
      <c r="P57" s="460"/>
      <c r="Q57" s="461"/>
      <c r="R57" s="434"/>
      <c r="S57" s="435"/>
      <c r="T57" s="434"/>
      <c r="U57" s="436"/>
      <c r="V57" s="438">
        <f>IF((T57-R57)*24&lt;0,((24-(R57*24))+((T57-0)*24)),(T57-R57)*24)</f>
        <v>0</v>
      </c>
      <c r="W57" s="439"/>
      <c r="X57" s="440"/>
      <c r="Y57" s="438">
        <f>IF(V57&gt;4,IF(V57&lt;12,1,0),0)</f>
        <v>0</v>
      </c>
      <c r="Z57" s="439"/>
      <c r="AA57" s="440"/>
      <c r="AB57" s="438">
        <f>IF(V57&gt;4,IF(V57&lt;12,0,1),0)</f>
        <v>0</v>
      </c>
      <c r="AC57" s="439"/>
      <c r="AD57" s="440"/>
      <c r="AE57" s="444"/>
      <c r="AF57" s="445"/>
      <c r="AG57" s="445"/>
      <c r="AH57" s="445"/>
      <c r="AI57" s="445"/>
      <c r="AJ57" s="445"/>
      <c r="AK57" s="445"/>
    </row>
    <row r="58" spans="1:37" ht="9.75" customHeight="1" x14ac:dyDescent="0.2">
      <c r="A58" s="5"/>
      <c r="B58" s="452" t="s">
        <v>40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4"/>
      <c r="N58" s="442"/>
      <c r="O58" s="455"/>
      <c r="P58" s="455"/>
      <c r="Q58" s="430"/>
      <c r="R58" s="442"/>
      <c r="S58" s="443"/>
      <c r="T58" s="429"/>
      <c r="U58" s="430"/>
      <c r="V58" s="449"/>
      <c r="W58" s="450"/>
      <c r="X58" s="451"/>
      <c r="Y58" s="446"/>
      <c r="Z58" s="447"/>
      <c r="AA58" s="448"/>
      <c r="AB58" s="446"/>
      <c r="AC58" s="447"/>
      <c r="AD58" s="448"/>
    </row>
    <row r="59" spans="1:37" ht="15.6" customHeight="1" x14ac:dyDescent="0.2">
      <c r="A59" s="5"/>
      <c r="B59" s="456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8"/>
      <c r="N59" s="459"/>
      <c r="O59" s="460"/>
      <c r="P59" s="460"/>
      <c r="Q59" s="461"/>
      <c r="R59" s="434"/>
      <c r="S59" s="435"/>
      <c r="T59" s="434"/>
      <c r="U59" s="436"/>
      <c r="V59" s="438">
        <f>IF((T59-R59)*24&lt;0,((24-(R59*24))+((T59-0)*24)),(T59-R59)*24)</f>
        <v>0</v>
      </c>
      <c r="W59" s="439"/>
      <c r="X59" s="440"/>
      <c r="Y59" s="438">
        <f>IF(V59&gt;4,IF(V59&lt;12,1,0),0)</f>
        <v>0</v>
      </c>
      <c r="Z59" s="439"/>
      <c r="AA59" s="440"/>
      <c r="AB59" s="438">
        <f>IF(V59&gt;4,IF(V59&lt;12,0,1),0)</f>
        <v>0</v>
      </c>
      <c r="AC59" s="439"/>
      <c r="AD59" s="440"/>
      <c r="AE59" s="444"/>
      <c r="AF59" s="445"/>
      <c r="AG59" s="445"/>
      <c r="AH59" s="445"/>
      <c r="AI59" s="445"/>
      <c r="AJ59" s="445"/>
      <c r="AK59" s="445"/>
    </row>
    <row r="60" spans="1:37" ht="15" customHeight="1" x14ac:dyDescent="0.2">
      <c r="A60" s="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9"/>
      <c r="AC60" s="9"/>
      <c r="AD60" s="127"/>
    </row>
    <row r="61" spans="1:37" ht="15" customHeight="1" x14ac:dyDescent="0.2">
      <c r="A61" s="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426"/>
      <c r="O61" s="426"/>
      <c r="P61" s="426"/>
      <c r="Q61" s="426"/>
      <c r="R61" s="428" t="s">
        <v>257</v>
      </c>
      <c r="S61" s="428"/>
      <c r="T61" s="428" t="s">
        <v>258</v>
      </c>
      <c r="U61" s="428"/>
      <c r="V61" s="428" t="s">
        <v>255</v>
      </c>
      <c r="W61" s="428"/>
      <c r="X61" s="428"/>
      <c r="Y61" s="9"/>
      <c r="Z61" s="9"/>
      <c r="AA61" s="9"/>
      <c r="AB61" s="9"/>
      <c r="AC61" s="9"/>
      <c r="AD61" s="127"/>
    </row>
    <row r="62" spans="1:37" ht="12.75" customHeight="1" x14ac:dyDescent="0.2">
      <c r="A62" s="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427" t="s">
        <v>256</v>
      </c>
      <c r="O62" s="427"/>
      <c r="P62" s="427"/>
      <c r="Q62" s="427"/>
      <c r="R62" s="437">
        <f>SUM(Y14:AA59)</f>
        <v>0</v>
      </c>
      <c r="S62" s="437"/>
      <c r="T62" s="441">
        <f>'Satser m.v.'!D49</f>
        <v>133</v>
      </c>
      <c r="U62" s="441"/>
      <c r="V62" s="431">
        <f>R62*T62</f>
        <v>0</v>
      </c>
      <c r="W62" s="426"/>
      <c r="X62" s="426"/>
      <c r="Y62" s="128"/>
      <c r="Z62" s="128"/>
      <c r="AA62" s="128"/>
      <c r="AB62" s="129"/>
      <c r="AC62" s="129"/>
      <c r="AD62" s="130"/>
    </row>
    <row r="63" spans="1:37" ht="12.75" customHeight="1" x14ac:dyDescent="0.2">
      <c r="A63" s="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427" t="s">
        <v>252</v>
      </c>
      <c r="O63" s="427"/>
      <c r="P63" s="427"/>
      <c r="Q63" s="427"/>
      <c r="R63" s="437">
        <f>SUM(AB14:AD59)</f>
        <v>0</v>
      </c>
      <c r="S63" s="437"/>
      <c r="T63" s="441">
        <f>'Satser m.v.'!D50</f>
        <v>266</v>
      </c>
      <c r="U63" s="441"/>
      <c r="V63" s="431">
        <f>R63*T63</f>
        <v>0</v>
      </c>
      <c r="W63" s="426"/>
      <c r="X63" s="426"/>
      <c r="Y63" s="15"/>
      <c r="Z63" s="15"/>
      <c r="AA63" s="15"/>
      <c r="AB63" s="15"/>
      <c r="AC63" s="15"/>
      <c r="AD63" s="54"/>
    </row>
    <row r="64" spans="1:37" ht="15.6" customHeight="1" thickBot="1" x14ac:dyDescent="0.25">
      <c r="A64" s="5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27" t="s">
        <v>259</v>
      </c>
      <c r="O64" s="427"/>
      <c r="P64" s="427"/>
      <c r="Q64" s="427"/>
      <c r="R64" s="437">
        <f>R62+R63</f>
        <v>0</v>
      </c>
      <c r="S64" s="426"/>
      <c r="T64" s="426"/>
      <c r="U64" s="426"/>
      <c r="V64" s="432">
        <f>V62+V63</f>
        <v>0</v>
      </c>
      <c r="W64" s="433"/>
      <c r="X64" s="433"/>
      <c r="Y64" s="15"/>
      <c r="Z64" s="15"/>
      <c r="AA64" s="15"/>
      <c r="AB64" s="15"/>
      <c r="AC64" s="15"/>
      <c r="AD64" s="54"/>
    </row>
    <row r="65" spans="1:72" ht="9.75" customHeight="1" thickTop="1" x14ac:dyDescent="0.2">
      <c r="A65" s="403" t="str">
        <f>"GP1440 Versjon: " &amp; 'GP-1440'!AE3</f>
        <v>GP1440 Versjon: Rundskriv fra 2018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5"/>
      <c r="AE65" s="1"/>
      <c r="AF65" s="70"/>
      <c r="AG65" s="70"/>
      <c r="AH65" s="70"/>
      <c r="AI65" s="70"/>
      <c r="AJ65" s="70"/>
      <c r="AK65" s="70"/>
      <c r="AL65" s="70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</row>
  </sheetData>
  <sheetProtection selectLockedCells="1"/>
  <mergeCells count="381">
    <mergeCell ref="A65:AD65"/>
    <mergeCell ref="AE55:AK55"/>
    <mergeCell ref="AB27:AD27"/>
    <mergeCell ref="AB28:AD28"/>
    <mergeCell ref="AB38:AD38"/>
    <mergeCell ref="AE41:AK41"/>
    <mergeCell ref="AE39:AK39"/>
    <mergeCell ref="AE37:AK37"/>
    <mergeCell ref="AE35:AK35"/>
    <mergeCell ref="AE59:AK59"/>
    <mergeCell ref="AE49:AK49"/>
    <mergeCell ref="AE51:AK51"/>
    <mergeCell ref="AE43:AK43"/>
    <mergeCell ref="AE45:AK45"/>
    <mergeCell ref="AE27:AK27"/>
    <mergeCell ref="AE57:AK57"/>
    <mergeCell ref="AE29:AK29"/>
    <mergeCell ref="AE31:AK31"/>
    <mergeCell ref="AE33:AK33"/>
    <mergeCell ref="AE47:AK47"/>
    <mergeCell ref="AB58:AD58"/>
    <mergeCell ref="AB44:AD44"/>
    <mergeCell ref="AB55:AD55"/>
    <mergeCell ref="AB41:AD41"/>
    <mergeCell ref="AB43:AD43"/>
    <mergeCell ref="AB57:AD57"/>
    <mergeCell ref="AB47:AD47"/>
    <mergeCell ref="AB29:AD29"/>
    <mergeCell ref="Y44:AA44"/>
    <mergeCell ref="Y52:AA52"/>
    <mergeCell ref="AB52:AD52"/>
    <mergeCell ref="Y39:AA39"/>
    <mergeCell ref="Y54:AA54"/>
    <mergeCell ref="AB30:AD30"/>
    <mergeCell ref="AB42:AD42"/>
    <mergeCell ref="AB33:AD33"/>
    <mergeCell ref="AB31:AD31"/>
    <mergeCell ref="Y53:AA53"/>
    <mergeCell ref="AB53:AD53"/>
    <mergeCell ref="AB34:AD34"/>
    <mergeCell ref="AB35:AD35"/>
    <mergeCell ref="Y32:AA32"/>
    <mergeCell ref="Y30:AA30"/>
    <mergeCell ref="AB37:AD37"/>
    <mergeCell ref="Y42:AA42"/>
    <mergeCell ref="AB40:AD40"/>
    <mergeCell ref="AB45:AD45"/>
    <mergeCell ref="AB39:AD39"/>
    <mergeCell ref="AE21:AK21"/>
    <mergeCell ref="AE23:AK23"/>
    <mergeCell ref="AE25:AK25"/>
    <mergeCell ref="Y29:AA29"/>
    <mergeCell ref="V56:X56"/>
    <mergeCell ref="Y43:AA43"/>
    <mergeCell ref="V40:X40"/>
    <mergeCell ref="AB51:AD51"/>
    <mergeCell ref="AB49:AD49"/>
    <mergeCell ref="AB54:AD54"/>
    <mergeCell ref="AB46:AD46"/>
    <mergeCell ref="Y51:AA51"/>
    <mergeCell ref="Y46:AA46"/>
    <mergeCell ref="Y48:AA48"/>
    <mergeCell ref="AB23:AD23"/>
    <mergeCell ref="Y24:AA24"/>
    <mergeCell ref="AB24:AD24"/>
    <mergeCell ref="AB25:AD25"/>
    <mergeCell ref="Y26:AA26"/>
    <mergeCell ref="AB26:AD26"/>
    <mergeCell ref="Y25:AA25"/>
    <mergeCell ref="AE53:AK53"/>
    <mergeCell ref="Y50:AA50"/>
    <mergeCell ref="Y27:AA27"/>
    <mergeCell ref="N52:Q52"/>
    <mergeCell ref="N53:Q53"/>
    <mergeCell ref="N54:Q54"/>
    <mergeCell ref="N55:Q55"/>
    <mergeCell ref="V57:X57"/>
    <mergeCell ref="R52:S52"/>
    <mergeCell ref="T52:U52"/>
    <mergeCell ref="R53:S53"/>
    <mergeCell ref="T53:U53"/>
    <mergeCell ref="R54:S54"/>
    <mergeCell ref="N56:Q56"/>
    <mergeCell ref="V55:X55"/>
    <mergeCell ref="T57:U57"/>
    <mergeCell ref="B28:M28"/>
    <mergeCell ref="N28:Q28"/>
    <mergeCell ref="V28:X28"/>
    <mergeCell ref="B34:M34"/>
    <mergeCell ref="Y33:AA33"/>
    <mergeCell ref="T34:U34"/>
    <mergeCell ref="T31:U31"/>
    <mergeCell ref="R32:S32"/>
    <mergeCell ref="R34:S34"/>
    <mergeCell ref="AB36:AD36"/>
    <mergeCell ref="B53:M53"/>
    <mergeCell ref="B52:M52"/>
    <mergeCell ref="N50:Q50"/>
    <mergeCell ref="T28:U28"/>
    <mergeCell ref="V43:X43"/>
    <mergeCell ref="V45:X45"/>
    <mergeCell ref="V44:X44"/>
    <mergeCell ref="T32:U32"/>
    <mergeCell ref="T33:U33"/>
    <mergeCell ref="V30:X30"/>
    <mergeCell ref="V51:X51"/>
    <mergeCell ref="V49:X49"/>
    <mergeCell ref="V48:X48"/>
    <mergeCell ref="B47:M47"/>
    <mergeCell ref="V47:X47"/>
    <mergeCell ref="B48:M48"/>
    <mergeCell ref="B49:M49"/>
    <mergeCell ref="R29:S29"/>
    <mergeCell ref="V33:X33"/>
    <mergeCell ref="V42:X42"/>
    <mergeCell ref="V46:X46"/>
    <mergeCell ref="V52:X52"/>
    <mergeCell ref="V35:X35"/>
    <mergeCell ref="B59:M59"/>
    <mergeCell ref="N59:Q59"/>
    <mergeCell ref="B50:M50"/>
    <mergeCell ref="N33:Q33"/>
    <mergeCell ref="N34:Q34"/>
    <mergeCell ref="N35:Q35"/>
    <mergeCell ref="N32:Q32"/>
    <mergeCell ref="N31:Q31"/>
    <mergeCell ref="R28:S28"/>
    <mergeCell ref="B33:M33"/>
    <mergeCell ref="N49:Q49"/>
    <mergeCell ref="B51:M51"/>
    <mergeCell ref="N48:Q48"/>
    <mergeCell ref="B44:M44"/>
    <mergeCell ref="R45:S45"/>
    <mergeCell ref="N36:Q36"/>
    <mergeCell ref="B38:M38"/>
    <mergeCell ref="N38:Q38"/>
    <mergeCell ref="B37:M37"/>
    <mergeCell ref="R38:S38"/>
    <mergeCell ref="R33:S33"/>
    <mergeCell ref="B35:M35"/>
    <mergeCell ref="N37:Q37"/>
    <mergeCell ref="B36:M36"/>
    <mergeCell ref="N25:Q25"/>
    <mergeCell ref="N27:Q27"/>
    <mergeCell ref="B21:M21"/>
    <mergeCell ref="B31:M31"/>
    <mergeCell ref="B32:M32"/>
    <mergeCell ref="Y17:AA17"/>
    <mergeCell ref="Y23:AA23"/>
    <mergeCell ref="V25:X25"/>
    <mergeCell ref="V26:X26"/>
    <mergeCell ref="B30:M30"/>
    <mergeCell ref="B26:M26"/>
    <mergeCell ref="N18:Q18"/>
    <mergeCell ref="V21:X21"/>
    <mergeCell ref="B29:M29"/>
    <mergeCell ref="N29:Q29"/>
    <mergeCell ref="N26:Q26"/>
    <mergeCell ref="N30:Q30"/>
    <mergeCell ref="T21:U21"/>
    <mergeCell ref="N19:Q19"/>
    <mergeCell ref="B22:M22"/>
    <mergeCell ref="N22:Q22"/>
    <mergeCell ref="N20:Q20"/>
    <mergeCell ref="R20:S20"/>
    <mergeCell ref="N21:Q21"/>
    <mergeCell ref="Y22:AA22"/>
    <mergeCell ref="Y18:AA18"/>
    <mergeCell ref="V19:X19"/>
    <mergeCell ref="Y20:AA20"/>
    <mergeCell ref="Y19:AA19"/>
    <mergeCell ref="AB19:AD19"/>
    <mergeCell ref="AB18:AD18"/>
    <mergeCell ref="V22:X22"/>
    <mergeCell ref="Y21:AA21"/>
    <mergeCell ref="AB20:AD20"/>
    <mergeCell ref="AB21:AD21"/>
    <mergeCell ref="AB22:AD22"/>
    <mergeCell ref="B27:M27"/>
    <mergeCell ref="V24:X24"/>
    <mergeCell ref="W9:AD9"/>
    <mergeCell ref="B11:M11"/>
    <mergeCell ref="AB11:AD11"/>
    <mergeCell ref="Y11:AA11"/>
    <mergeCell ref="V23:X23"/>
    <mergeCell ref="B24:M24"/>
    <mergeCell ref="AB15:AD15"/>
    <mergeCell ref="N23:Q23"/>
    <mergeCell ref="V20:X20"/>
    <mergeCell ref="V17:X17"/>
    <mergeCell ref="Y15:AA15"/>
    <mergeCell ref="V15:X15"/>
    <mergeCell ref="R13:S13"/>
    <mergeCell ref="B23:M23"/>
    <mergeCell ref="B20:M20"/>
    <mergeCell ref="B18:M18"/>
    <mergeCell ref="T20:U20"/>
    <mergeCell ref="R21:S21"/>
    <mergeCell ref="N24:Q24"/>
    <mergeCell ref="B25:M25"/>
    <mergeCell ref="V18:X18"/>
    <mergeCell ref="B19:M19"/>
    <mergeCell ref="B17:M17"/>
    <mergeCell ref="N17:Q17"/>
    <mergeCell ref="N16:Q16"/>
    <mergeCell ref="AB14:AD14"/>
    <mergeCell ref="V14:X14"/>
    <mergeCell ref="AB16:AD16"/>
    <mergeCell ref="V16:X16"/>
    <mergeCell ref="Y16:AA16"/>
    <mergeCell ref="B16:M16"/>
    <mergeCell ref="Y14:AA14"/>
    <mergeCell ref="B14:M14"/>
    <mergeCell ref="B15:M15"/>
    <mergeCell ref="N14:Q14"/>
    <mergeCell ref="N15:Q15"/>
    <mergeCell ref="AB17:AD17"/>
    <mergeCell ref="R17:S17"/>
    <mergeCell ref="T17:U17"/>
    <mergeCell ref="B1:N1"/>
    <mergeCell ref="S1:AD4"/>
    <mergeCell ref="S5:AD5"/>
    <mergeCell ref="AB13:AD13"/>
    <mergeCell ref="Y13:AA13"/>
    <mergeCell ref="B3:N3"/>
    <mergeCell ref="V13:X13"/>
    <mergeCell ref="W8:AD8"/>
    <mergeCell ref="AB12:AD12"/>
    <mergeCell ref="Y12:AA12"/>
    <mergeCell ref="B2:N2"/>
    <mergeCell ref="B13:M13"/>
    <mergeCell ref="B4:N4"/>
    <mergeCell ref="B12:M12"/>
    <mergeCell ref="B5:N5"/>
    <mergeCell ref="N13:Q13"/>
    <mergeCell ref="T13:U13"/>
    <mergeCell ref="B7:Q9"/>
    <mergeCell ref="AB56:AD56"/>
    <mergeCell ref="V29:X29"/>
    <mergeCell ref="AB32:AD32"/>
    <mergeCell ref="V41:X41"/>
    <mergeCell ref="Y55:AA55"/>
    <mergeCell ref="B41:M41"/>
    <mergeCell ref="B43:M43"/>
    <mergeCell ref="N41:Q41"/>
    <mergeCell ref="N43:Q43"/>
    <mergeCell ref="B39:M39"/>
    <mergeCell ref="N39:Q39"/>
    <mergeCell ref="B46:M46"/>
    <mergeCell ref="N44:Q44"/>
    <mergeCell ref="B45:M45"/>
    <mergeCell ref="N45:Q45"/>
    <mergeCell ref="N46:Q46"/>
    <mergeCell ref="N47:Q47"/>
    <mergeCell ref="V50:X50"/>
    <mergeCell ref="V53:X53"/>
    <mergeCell ref="N51:Q51"/>
    <mergeCell ref="AB50:AD50"/>
    <mergeCell ref="R47:S47"/>
    <mergeCell ref="T47:U47"/>
    <mergeCell ref="V38:X38"/>
    <mergeCell ref="R48:S48"/>
    <mergeCell ref="T48:U48"/>
    <mergeCell ref="R50:S50"/>
    <mergeCell ref="T50:U50"/>
    <mergeCell ref="R51:S51"/>
    <mergeCell ref="T51:U51"/>
    <mergeCell ref="R49:S49"/>
    <mergeCell ref="T49:U49"/>
    <mergeCell ref="T29:U29"/>
    <mergeCell ref="R30:S30"/>
    <mergeCell ref="T30:U30"/>
    <mergeCell ref="R31:S31"/>
    <mergeCell ref="R43:S43"/>
    <mergeCell ref="T43:U43"/>
    <mergeCell ref="R44:S44"/>
    <mergeCell ref="T44:U44"/>
    <mergeCell ref="R40:S40"/>
    <mergeCell ref="T40:U40"/>
    <mergeCell ref="R41:S41"/>
    <mergeCell ref="T41:U41"/>
    <mergeCell ref="R42:S42"/>
    <mergeCell ref="T42:U42"/>
    <mergeCell ref="V27:X27"/>
    <mergeCell ref="Y45:AA45"/>
    <mergeCell ref="Y41:AA41"/>
    <mergeCell ref="V34:X34"/>
    <mergeCell ref="V31:X31"/>
    <mergeCell ref="V32:X32"/>
    <mergeCell ref="Y31:AA31"/>
    <mergeCell ref="Y28:AA28"/>
    <mergeCell ref="Y58:AA58"/>
    <mergeCell ref="Y57:AA57"/>
    <mergeCell ref="Y34:AA34"/>
    <mergeCell ref="Y38:AA38"/>
    <mergeCell ref="Y37:AA37"/>
    <mergeCell ref="V37:X37"/>
    <mergeCell ref="Y40:AA40"/>
    <mergeCell ref="B58:M58"/>
    <mergeCell ref="N58:Q58"/>
    <mergeCell ref="Y56:AA56"/>
    <mergeCell ref="B55:M55"/>
    <mergeCell ref="B54:M54"/>
    <mergeCell ref="V54:X54"/>
    <mergeCell ref="N57:Q57"/>
    <mergeCell ref="V58:X58"/>
    <mergeCell ref="B57:M57"/>
    <mergeCell ref="B56:M56"/>
    <mergeCell ref="T54:U54"/>
    <mergeCell ref="R55:S55"/>
    <mergeCell ref="T55:U55"/>
    <mergeCell ref="R58:S58"/>
    <mergeCell ref="AB59:AD59"/>
    <mergeCell ref="Y59:AA59"/>
    <mergeCell ref="V39:X39"/>
    <mergeCell ref="Y35:AA35"/>
    <mergeCell ref="Y36:AA36"/>
    <mergeCell ref="V36:X36"/>
    <mergeCell ref="R37:S37"/>
    <mergeCell ref="T37:U37"/>
    <mergeCell ref="T38:U38"/>
    <mergeCell ref="R39:S39"/>
    <mergeCell ref="T39:U39"/>
    <mergeCell ref="Y49:AA49"/>
    <mergeCell ref="Y47:AA47"/>
    <mergeCell ref="AB48:AD48"/>
    <mergeCell ref="R35:S35"/>
    <mergeCell ref="T35:U35"/>
    <mergeCell ref="R36:S36"/>
    <mergeCell ref="T36:U36"/>
    <mergeCell ref="T45:U45"/>
    <mergeCell ref="R46:S46"/>
    <mergeCell ref="T46:U46"/>
    <mergeCell ref="R56:S56"/>
    <mergeCell ref="T56:U56"/>
    <mergeCell ref="R57:S57"/>
    <mergeCell ref="R18:S18"/>
    <mergeCell ref="T18:U18"/>
    <mergeCell ref="R19:S19"/>
    <mergeCell ref="T19:U19"/>
    <mergeCell ref="AE15:AK15"/>
    <mergeCell ref="R14:S14"/>
    <mergeCell ref="R15:S15"/>
    <mergeCell ref="T14:U14"/>
    <mergeCell ref="T15:U15"/>
    <mergeCell ref="R16:S16"/>
    <mergeCell ref="T16:U16"/>
    <mergeCell ref="AE17:AK17"/>
    <mergeCell ref="AE19:AK19"/>
    <mergeCell ref="R25:S25"/>
    <mergeCell ref="T25:U25"/>
    <mergeCell ref="R26:S26"/>
    <mergeCell ref="T26:U26"/>
    <mergeCell ref="R27:S27"/>
    <mergeCell ref="T27:U27"/>
    <mergeCell ref="R22:S22"/>
    <mergeCell ref="T22:U22"/>
    <mergeCell ref="R23:S23"/>
    <mergeCell ref="T23:U23"/>
    <mergeCell ref="R24:S24"/>
    <mergeCell ref="T24:U24"/>
    <mergeCell ref="N61:Q61"/>
    <mergeCell ref="N62:Q62"/>
    <mergeCell ref="N63:Q63"/>
    <mergeCell ref="R61:S61"/>
    <mergeCell ref="T61:U61"/>
    <mergeCell ref="T58:U58"/>
    <mergeCell ref="V62:X62"/>
    <mergeCell ref="V63:X63"/>
    <mergeCell ref="V64:X64"/>
    <mergeCell ref="R59:S59"/>
    <mergeCell ref="T59:U59"/>
    <mergeCell ref="V61:X61"/>
    <mergeCell ref="N64:Q64"/>
    <mergeCell ref="R64:S64"/>
    <mergeCell ref="T64:U64"/>
    <mergeCell ref="V59:X59"/>
    <mergeCell ref="R62:S62"/>
    <mergeCell ref="R63:S63"/>
    <mergeCell ref="T62:U62"/>
    <mergeCell ref="T63:U63"/>
  </mergeCells>
  <phoneticPr fontId="2" type="noConversion"/>
  <conditionalFormatting sqref="AE15:AK15">
    <cfRule type="cellIs" dxfId="450" priority="98" stopIfTrue="1" operator="equal">
      <formula>"under 4 timer"</formula>
    </cfRule>
    <cfRule type="cellIs" dxfId="449" priority="103" stopIfTrue="1" operator="equal">
      <formula>"&lt;&lt; MÅ fylles ut med kolon! Eks: 18:30"</formula>
    </cfRule>
  </conditionalFormatting>
  <conditionalFormatting sqref="AE17:AK17">
    <cfRule type="cellIs" dxfId="448" priority="96" stopIfTrue="1" operator="equal">
      <formula>"under 4 timer"</formula>
    </cfRule>
    <cfRule type="cellIs" dxfId="447" priority="97" stopIfTrue="1" operator="equal">
      <formula>"&lt;&lt; MÅ fylles ut med kolon! Eks: 18:30"</formula>
    </cfRule>
  </conditionalFormatting>
  <conditionalFormatting sqref="AE19:AK19">
    <cfRule type="cellIs" dxfId="446" priority="94" stopIfTrue="1" operator="equal">
      <formula>"under 4 timer"</formula>
    </cfRule>
    <cfRule type="cellIs" dxfId="445" priority="95" stopIfTrue="1" operator="equal">
      <formula>"&lt;&lt; MÅ fylles ut med kolon! Eks: 18:30"</formula>
    </cfRule>
  </conditionalFormatting>
  <conditionalFormatting sqref="AE21:AK21">
    <cfRule type="cellIs" dxfId="444" priority="92" stopIfTrue="1" operator="equal">
      <formula>"under 4 timer"</formula>
    </cfRule>
    <cfRule type="cellIs" dxfId="443" priority="93" stopIfTrue="1" operator="equal">
      <formula>"&lt;&lt; MÅ fylles ut med kolon! Eks: 18:30"</formula>
    </cfRule>
  </conditionalFormatting>
  <conditionalFormatting sqref="AE23:AK23">
    <cfRule type="cellIs" dxfId="442" priority="90" stopIfTrue="1" operator="equal">
      <formula>"under 4 timer"</formula>
    </cfRule>
    <cfRule type="cellIs" dxfId="441" priority="91" stopIfTrue="1" operator="equal">
      <formula>"&lt;&lt; MÅ fylles ut med kolon! Eks: 18:30"</formula>
    </cfRule>
  </conditionalFormatting>
  <conditionalFormatting sqref="AE25:AK25">
    <cfRule type="cellIs" dxfId="440" priority="88" stopIfTrue="1" operator="equal">
      <formula>"under 4 timer"</formula>
    </cfRule>
    <cfRule type="cellIs" dxfId="439" priority="89" stopIfTrue="1" operator="equal">
      <formula>"&lt;&lt; MÅ fylles ut med kolon! Eks: 18:30"</formula>
    </cfRule>
  </conditionalFormatting>
  <conditionalFormatting sqref="AE27:AK27">
    <cfRule type="cellIs" dxfId="438" priority="86" stopIfTrue="1" operator="equal">
      <formula>"under 4 timer"</formula>
    </cfRule>
    <cfRule type="cellIs" dxfId="437" priority="87" stopIfTrue="1" operator="equal">
      <formula>"&lt;&lt; MÅ fylles ut med kolon! Eks: 18:30"</formula>
    </cfRule>
  </conditionalFormatting>
  <conditionalFormatting sqref="AE29:AK29">
    <cfRule type="cellIs" dxfId="436" priority="84" stopIfTrue="1" operator="equal">
      <formula>"under 4 timer"</formula>
    </cfRule>
    <cfRule type="cellIs" dxfId="435" priority="85" stopIfTrue="1" operator="equal">
      <formula>"&lt;&lt; MÅ fylles ut med kolon! Eks: 18:30"</formula>
    </cfRule>
  </conditionalFormatting>
  <conditionalFormatting sqref="AE23:AK23">
    <cfRule type="cellIs" dxfId="434" priority="82" stopIfTrue="1" operator="equal">
      <formula>"under 4 timer"</formula>
    </cfRule>
    <cfRule type="cellIs" dxfId="433" priority="83" stopIfTrue="1" operator="equal">
      <formula>"&lt;&lt; MÅ fylles ut med kolon! Eks: 18:30"</formula>
    </cfRule>
  </conditionalFormatting>
  <conditionalFormatting sqref="AE25:AK25">
    <cfRule type="cellIs" dxfId="432" priority="80" stopIfTrue="1" operator="equal">
      <formula>"under 4 timer"</formula>
    </cfRule>
    <cfRule type="cellIs" dxfId="431" priority="81" stopIfTrue="1" operator="equal">
      <formula>"&lt;&lt; MÅ fylles ut med kolon! Eks: 18:30"</formula>
    </cfRule>
  </conditionalFormatting>
  <conditionalFormatting sqref="AE25:AK25">
    <cfRule type="cellIs" dxfId="430" priority="78" stopIfTrue="1" operator="equal">
      <formula>"under 4 timer"</formula>
    </cfRule>
    <cfRule type="cellIs" dxfId="429" priority="79" stopIfTrue="1" operator="equal">
      <formula>"&lt;&lt; MÅ fylles ut med kolon! Eks: 18:30"</formula>
    </cfRule>
  </conditionalFormatting>
  <conditionalFormatting sqref="AE27:AK27">
    <cfRule type="cellIs" dxfId="428" priority="76" stopIfTrue="1" operator="equal">
      <formula>"under 4 timer"</formula>
    </cfRule>
    <cfRule type="cellIs" dxfId="427" priority="77" stopIfTrue="1" operator="equal">
      <formula>"&lt;&lt; MÅ fylles ut med kolon! Eks: 18:30"</formula>
    </cfRule>
  </conditionalFormatting>
  <conditionalFormatting sqref="AE27:AK27">
    <cfRule type="cellIs" dxfId="426" priority="74" stopIfTrue="1" operator="equal">
      <formula>"under 4 timer"</formula>
    </cfRule>
    <cfRule type="cellIs" dxfId="425" priority="75" stopIfTrue="1" operator="equal">
      <formula>"&lt;&lt; MÅ fylles ut med kolon! Eks: 18:30"</formula>
    </cfRule>
  </conditionalFormatting>
  <conditionalFormatting sqref="AE29:AK29">
    <cfRule type="cellIs" dxfId="424" priority="72" stopIfTrue="1" operator="equal">
      <formula>"under 4 timer"</formula>
    </cfRule>
    <cfRule type="cellIs" dxfId="423" priority="73" stopIfTrue="1" operator="equal">
      <formula>"&lt;&lt; MÅ fylles ut med kolon! Eks: 18:30"</formula>
    </cfRule>
  </conditionalFormatting>
  <conditionalFormatting sqref="AE29:AK29">
    <cfRule type="cellIs" dxfId="422" priority="70" stopIfTrue="1" operator="equal">
      <formula>"under 4 timer"</formula>
    </cfRule>
    <cfRule type="cellIs" dxfId="421" priority="71" stopIfTrue="1" operator="equal">
      <formula>"&lt;&lt; MÅ fylles ut med kolon! Eks: 18:30"</formula>
    </cfRule>
  </conditionalFormatting>
  <conditionalFormatting sqref="AE31:AK31">
    <cfRule type="cellIs" dxfId="420" priority="68" stopIfTrue="1" operator="equal">
      <formula>"under 4 timer"</formula>
    </cfRule>
    <cfRule type="cellIs" dxfId="419" priority="69" stopIfTrue="1" operator="equal">
      <formula>"&lt;&lt; MÅ fylles ut med kolon! Eks: 18:30"</formula>
    </cfRule>
  </conditionalFormatting>
  <conditionalFormatting sqref="AE31:AK31">
    <cfRule type="cellIs" dxfId="418" priority="66" stopIfTrue="1" operator="equal">
      <formula>"under 4 timer"</formula>
    </cfRule>
    <cfRule type="cellIs" dxfId="417" priority="67" stopIfTrue="1" operator="equal">
      <formula>"&lt;&lt; MÅ fylles ut med kolon! Eks: 18:30"</formula>
    </cfRule>
  </conditionalFormatting>
  <conditionalFormatting sqref="AE33:AK33">
    <cfRule type="cellIs" dxfId="416" priority="64" stopIfTrue="1" operator="equal">
      <formula>"under 4 timer"</formula>
    </cfRule>
    <cfRule type="cellIs" dxfId="415" priority="65" stopIfTrue="1" operator="equal">
      <formula>"&lt;&lt; MÅ fylles ut med kolon! Eks: 18:30"</formula>
    </cfRule>
  </conditionalFormatting>
  <conditionalFormatting sqref="AE33:AK33">
    <cfRule type="cellIs" dxfId="414" priority="62" stopIfTrue="1" operator="equal">
      <formula>"under 4 timer"</formula>
    </cfRule>
    <cfRule type="cellIs" dxfId="413" priority="63" stopIfTrue="1" operator="equal">
      <formula>"&lt;&lt; MÅ fylles ut med kolon! Eks: 18:30"</formula>
    </cfRule>
  </conditionalFormatting>
  <conditionalFormatting sqref="AE35:AK35">
    <cfRule type="cellIs" dxfId="412" priority="60" stopIfTrue="1" operator="equal">
      <formula>"under 4 timer"</formula>
    </cfRule>
    <cfRule type="cellIs" dxfId="411" priority="61" stopIfTrue="1" operator="equal">
      <formula>"&lt;&lt; MÅ fylles ut med kolon! Eks: 18:30"</formula>
    </cfRule>
  </conditionalFormatting>
  <conditionalFormatting sqref="AE35:AK35">
    <cfRule type="cellIs" dxfId="410" priority="58" stopIfTrue="1" operator="equal">
      <formula>"under 4 timer"</formula>
    </cfRule>
    <cfRule type="cellIs" dxfId="409" priority="59" stopIfTrue="1" operator="equal">
      <formula>"&lt;&lt; MÅ fylles ut med kolon! Eks: 18:30"</formula>
    </cfRule>
  </conditionalFormatting>
  <conditionalFormatting sqref="AE37:AK37">
    <cfRule type="cellIs" dxfId="408" priority="56" stopIfTrue="1" operator="equal">
      <formula>"under 4 timer"</formula>
    </cfRule>
    <cfRule type="cellIs" dxfId="407" priority="57" stopIfTrue="1" operator="equal">
      <formula>"&lt;&lt; MÅ fylles ut med kolon! Eks: 18:30"</formula>
    </cfRule>
  </conditionalFormatting>
  <conditionalFormatting sqref="AE37:AK37">
    <cfRule type="cellIs" dxfId="406" priority="54" stopIfTrue="1" operator="equal">
      <formula>"under 4 timer"</formula>
    </cfRule>
    <cfRule type="cellIs" dxfId="405" priority="55" stopIfTrue="1" operator="equal">
      <formula>"&lt;&lt; MÅ fylles ut med kolon! Eks: 18:30"</formula>
    </cfRule>
  </conditionalFormatting>
  <conditionalFormatting sqref="AE39:AK39">
    <cfRule type="cellIs" dxfId="404" priority="52" stopIfTrue="1" operator="equal">
      <formula>"under 4 timer"</formula>
    </cfRule>
    <cfRule type="cellIs" dxfId="403" priority="53" stopIfTrue="1" operator="equal">
      <formula>"&lt;&lt; MÅ fylles ut med kolon! Eks: 18:30"</formula>
    </cfRule>
  </conditionalFormatting>
  <conditionalFormatting sqref="AE39:AK39">
    <cfRule type="cellIs" dxfId="402" priority="50" stopIfTrue="1" operator="equal">
      <formula>"under 4 timer"</formula>
    </cfRule>
    <cfRule type="cellIs" dxfId="401" priority="51" stopIfTrue="1" operator="equal">
      <formula>"&lt;&lt; MÅ fylles ut med kolon! Eks: 18:30"</formula>
    </cfRule>
  </conditionalFormatting>
  <conditionalFormatting sqref="AE41:AK41">
    <cfRule type="cellIs" dxfId="400" priority="48" stopIfTrue="1" operator="equal">
      <formula>"under 4 timer"</formula>
    </cfRule>
    <cfRule type="cellIs" dxfId="399" priority="49" stopIfTrue="1" operator="equal">
      <formula>"&lt;&lt; MÅ fylles ut med kolon! Eks: 18:30"</formula>
    </cfRule>
  </conditionalFormatting>
  <conditionalFormatting sqref="AE41:AK41">
    <cfRule type="cellIs" dxfId="398" priority="46" stopIfTrue="1" operator="equal">
      <formula>"under 4 timer"</formula>
    </cfRule>
    <cfRule type="cellIs" dxfId="397" priority="47" stopIfTrue="1" operator="equal">
      <formula>"&lt;&lt; MÅ fylles ut med kolon! Eks: 18:30"</formula>
    </cfRule>
  </conditionalFormatting>
  <conditionalFormatting sqref="AE43:AK43">
    <cfRule type="cellIs" dxfId="396" priority="44" stopIfTrue="1" operator="equal">
      <formula>"under 4 timer"</formula>
    </cfRule>
    <cfRule type="cellIs" dxfId="395" priority="45" stopIfTrue="1" operator="equal">
      <formula>"&lt;&lt; MÅ fylles ut med kolon! Eks: 18:30"</formula>
    </cfRule>
  </conditionalFormatting>
  <conditionalFormatting sqref="AE43:AK43">
    <cfRule type="cellIs" dxfId="394" priority="42" stopIfTrue="1" operator="equal">
      <formula>"under 4 timer"</formula>
    </cfRule>
    <cfRule type="cellIs" dxfId="393" priority="43" stopIfTrue="1" operator="equal">
      <formula>"&lt;&lt; MÅ fylles ut med kolon! Eks: 18:30"</formula>
    </cfRule>
  </conditionalFormatting>
  <conditionalFormatting sqref="AE45:AK45">
    <cfRule type="cellIs" dxfId="392" priority="40" stopIfTrue="1" operator="equal">
      <formula>"under 4 timer"</formula>
    </cfRule>
    <cfRule type="cellIs" dxfId="391" priority="41" stopIfTrue="1" operator="equal">
      <formula>"&lt;&lt; MÅ fylles ut med kolon! Eks: 18:30"</formula>
    </cfRule>
  </conditionalFormatting>
  <conditionalFormatting sqref="AE45:AK45">
    <cfRule type="cellIs" dxfId="390" priority="38" stopIfTrue="1" operator="equal">
      <formula>"under 4 timer"</formula>
    </cfRule>
    <cfRule type="cellIs" dxfId="389" priority="39" stopIfTrue="1" operator="equal">
      <formula>"&lt;&lt; MÅ fylles ut med kolon! Eks: 18:30"</formula>
    </cfRule>
  </conditionalFormatting>
  <conditionalFormatting sqref="AE47:AK47">
    <cfRule type="cellIs" dxfId="388" priority="36" stopIfTrue="1" operator="equal">
      <formula>"under 4 timer"</formula>
    </cfRule>
    <cfRule type="cellIs" dxfId="387" priority="37" stopIfTrue="1" operator="equal">
      <formula>"&lt;&lt; MÅ fylles ut med kolon! Eks: 18:30"</formula>
    </cfRule>
  </conditionalFormatting>
  <conditionalFormatting sqref="AE47:AK47">
    <cfRule type="cellIs" dxfId="386" priority="34" stopIfTrue="1" operator="equal">
      <formula>"under 4 timer"</formula>
    </cfRule>
    <cfRule type="cellIs" dxfId="385" priority="35" stopIfTrue="1" operator="equal">
      <formula>"&lt;&lt; MÅ fylles ut med kolon! Eks: 18:30"</formula>
    </cfRule>
  </conditionalFormatting>
  <conditionalFormatting sqref="AE49:AK49">
    <cfRule type="cellIs" dxfId="384" priority="32" stopIfTrue="1" operator="equal">
      <formula>"under 4 timer"</formula>
    </cfRule>
    <cfRule type="cellIs" dxfId="383" priority="33" stopIfTrue="1" operator="equal">
      <formula>"&lt;&lt; MÅ fylles ut med kolon! Eks: 18:30"</formula>
    </cfRule>
  </conditionalFormatting>
  <conditionalFormatting sqref="AE49:AK49">
    <cfRule type="cellIs" dxfId="382" priority="30" stopIfTrue="1" operator="equal">
      <formula>"under 4 timer"</formula>
    </cfRule>
    <cfRule type="cellIs" dxfId="381" priority="31" stopIfTrue="1" operator="equal">
      <formula>"&lt;&lt; MÅ fylles ut med kolon! Eks: 18:30"</formula>
    </cfRule>
  </conditionalFormatting>
  <conditionalFormatting sqref="AE51:AK51">
    <cfRule type="cellIs" dxfId="380" priority="28" stopIfTrue="1" operator="equal">
      <formula>"under 4 timer"</formula>
    </cfRule>
    <cfRule type="cellIs" dxfId="379" priority="29" stopIfTrue="1" operator="equal">
      <formula>"&lt;&lt; MÅ fylles ut med kolon! Eks: 18:30"</formula>
    </cfRule>
  </conditionalFormatting>
  <conditionalFormatting sqref="AE51:AK51">
    <cfRule type="cellIs" dxfId="378" priority="26" stopIfTrue="1" operator="equal">
      <formula>"under 4 timer"</formula>
    </cfRule>
    <cfRule type="cellIs" dxfId="377" priority="27" stopIfTrue="1" operator="equal">
      <formula>"&lt;&lt; MÅ fylles ut med kolon! Eks: 18:30"</formula>
    </cfRule>
  </conditionalFormatting>
  <conditionalFormatting sqref="AE53:AK53">
    <cfRule type="cellIs" dxfId="376" priority="24" stopIfTrue="1" operator="equal">
      <formula>"under 4 timer"</formula>
    </cfRule>
    <cfRule type="cellIs" dxfId="375" priority="25" stopIfTrue="1" operator="equal">
      <formula>"&lt;&lt; MÅ fylles ut med kolon! Eks: 18:30"</formula>
    </cfRule>
  </conditionalFormatting>
  <conditionalFormatting sqref="AE53:AK53">
    <cfRule type="cellIs" dxfId="374" priority="22" stopIfTrue="1" operator="equal">
      <formula>"under 4 timer"</formula>
    </cfRule>
    <cfRule type="cellIs" dxfId="373" priority="23" stopIfTrue="1" operator="equal">
      <formula>"&lt;&lt; MÅ fylles ut med kolon! Eks: 18:30"</formula>
    </cfRule>
  </conditionalFormatting>
  <conditionalFormatting sqref="AE55:AK55">
    <cfRule type="cellIs" dxfId="372" priority="20" stopIfTrue="1" operator="equal">
      <formula>"under 4 timer"</formula>
    </cfRule>
    <cfRule type="cellIs" dxfId="371" priority="21" stopIfTrue="1" operator="equal">
      <formula>"&lt;&lt; MÅ fylles ut med kolon! Eks: 18:30"</formula>
    </cfRule>
  </conditionalFormatting>
  <conditionalFormatting sqref="AE55:AK55">
    <cfRule type="cellIs" dxfId="370" priority="18" stopIfTrue="1" operator="equal">
      <formula>"under 4 timer"</formula>
    </cfRule>
    <cfRule type="cellIs" dxfId="369" priority="19" stopIfTrue="1" operator="equal">
      <formula>"&lt;&lt; MÅ fylles ut med kolon! Eks: 18:30"</formula>
    </cfRule>
  </conditionalFormatting>
  <conditionalFormatting sqref="AE57:AK57">
    <cfRule type="cellIs" dxfId="368" priority="16" stopIfTrue="1" operator="equal">
      <formula>"under 4 timer"</formula>
    </cfRule>
    <cfRule type="cellIs" dxfId="367" priority="17" stopIfTrue="1" operator="equal">
      <formula>"&lt;&lt; MÅ fylles ut med kolon! Eks: 18:30"</formula>
    </cfRule>
  </conditionalFormatting>
  <conditionalFormatting sqref="AE57:AK57">
    <cfRule type="cellIs" dxfId="366" priority="14" stopIfTrue="1" operator="equal">
      <formula>"under 4 timer"</formula>
    </cfRule>
    <cfRule type="cellIs" dxfId="365" priority="15" stopIfTrue="1" operator="equal">
      <formula>"&lt;&lt; MÅ fylles ut med kolon! Eks: 18:30"</formula>
    </cfRule>
  </conditionalFormatting>
  <conditionalFormatting sqref="AE59:AK59">
    <cfRule type="cellIs" dxfId="364" priority="12" stopIfTrue="1" operator="equal">
      <formula>"under 4 timer"</formula>
    </cfRule>
    <cfRule type="cellIs" dxfId="363" priority="13" stopIfTrue="1" operator="equal">
      <formula>"&lt;&lt; MÅ fylles ut med kolon! Eks: 18:30"</formula>
    </cfRule>
  </conditionalFormatting>
  <conditionalFormatting sqref="AE59:AK59">
    <cfRule type="cellIs" dxfId="362" priority="10" stopIfTrue="1" operator="equal">
      <formula>"under 4 timer"</formula>
    </cfRule>
    <cfRule type="cellIs" dxfId="361" priority="11" stopIfTrue="1" operator="equal">
      <formula>"&lt;&lt; MÅ fylles ut med kolon! Eks: 18:30"</formula>
    </cfRule>
  </conditionalFormatting>
  <hyperlinks>
    <hyperlink ref="W9:AD9" location="'GP-1440'!A1" display="'GP-1440'!A1"/>
  </hyperlinks>
  <pageMargins left="0.25" right="0.25" top="0.75" bottom="0.75" header="0.3" footer="0.3"/>
  <pageSetup paperSize="9" scale="94" orientation="portrait" blackAndWhite="1" r:id="rId1"/>
  <customProperties>
    <customPr name="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BT65"/>
  <sheetViews>
    <sheetView showGridLines="0" showZeros="0" topLeftCell="A2" zoomScale="115" zoomScaleNormal="115" zoomScalePageLayoutView="11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3" width="3.28515625" style="1"/>
    <col min="4" max="4" width="5.7109375" style="1" customWidth="1"/>
    <col min="5" max="12" width="3.28515625" style="1"/>
    <col min="13" max="13" width="1.7109375" style="1" customWidth="1"/>
    <col min="14" max="16" width="3.28515625" style="1"/>
    <col min="17" max="17" width="1.7109375" style="1" customWidth="1"/>
    <col min="18" max="20" width="3.28515625" style="1"/>
    <col min="21" max="21" width="3.28515625" style="1" customWidth="1"/>
    <col min="22" max="30" width="3.28515625" style="1"/>
    <col min="31" max="31" width="6.28515625" style="119" bestFit="1" customWidth="1"/>
    <col min="32" max="34" width="3.42578125" style="1" bestFit="1" customWidth="1"/>
    <col min="35" max="16384" width="3.28515625" style="1"/>
  </cols>
  <sheetData>
    <row r="1" spans="1:34" ht="9.75" customHeight="1" x14ac:dyDescent="0.2">
      <c r="A1" s="20"/>
      <c r="B1" s="591" t="str">
        <f>'GP-1440'!B1</f>
        <v>Fra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3"/>
      <c r="O1" s="21"/>
      <c r="P1" s="21"/>
      <c r="Q1" s="21"/>
      <c r="R1" s="21"/>
      <c r="S1" s="585" t="s">
        <v>73</v>
      </c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7"/>
    </row>
    <row r="2" spans="1:34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588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90"/>
    </row>
    <row r="3" spans="1:34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588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90"/>
    </row>
    <row r="4" spans="1:34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588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90"/>
    </row>
    <row r="5" spans="1:34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582" t="s">
        <v>218</v>
      </c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4"/>
    </row>
    <row r="6" spans="1:34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4" ht="5.0999999999999996" customHeight="1" x14ac:dyDescent="0.2">
      <c r="A7" s="5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15"/>
      <c r="T7" s="15"/>
      <c r="U7" s="15"/>
      <c r="V7" s="7"/>
      <c r="W7" s="8"/>
      <c r="X7" s="8"/>
      <c r="Y7" s="8"/>
      <c r="Z7" s="8"/>
      <c r="AA7" s="8"/>
      <c r="AB7" s="8"/>
      <c r="AC7" s="8"/>
      <c r="AD7" s="90"/>
    </row>
    <row r="8" spans="1:34" ht="9.75" customHeight="1" x14ac:dyDescent="0.2">
      <c r="A8" s="5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15"/>
      <c r="T8" s="15"/>
      <c r="U8" s="1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4" ht="15" customHeight="1" x14ac:dyDescent="0.2">
      <c r="A9" s="5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15"/>
      <c r="T9" s="15"/>
      <c r="U9" s="1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4" ht="5.0999999999999996" customHeight="1" x14ac:dyDescent="0.2">
      <c r="A10" s="5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91"/>
    </row>
    <row r="11" spans="1:34" ht="12.75" customHeight="1" x14ac:dyDescent="0.2">
      <c r="A11" s="51"/>
      <c r="B11" s="563" t="s">
        <v>261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5"/>
      <c r="N11" s="572" t="s">
        <v>221</v>
      </c>
      <c r="O11" s="573"/>
      <c r="P11" s="573"/>
      <c r="Q11" s="573"/>
      <c r="R11" s="574"/>
      <c r="S11" s="578"/>
      <c r="T11" s="579"/>
      <c r="U11" s="579"/>
      <c r="V11" s="579"/>
      <c r="W11" s="579"/>
      <c r="X11" s="579"/>
      <c r="Y11" s="579"/>
      <c r="Z11" s="579"/>
      <c r="AA11" s="580"/>
      <c r="AB11" s="563" t="s">
        <v>15</v>
      </c>
      <c r="AC11" s="564"/>
      <c r="AD11" s="565"/>
    </row>
    <row r="12" spans="1:34" ht="12.75" customHeight="1" x14ac:dyDescent="0.2">
      <c r="A12" s="51"/>
      <c r="B12" s="566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8"/>
      <c r="N12" s="575"/>
      <c r="O12" s="576"/>
      <c r="P12" s="576"/>
      <c r="Q12" s="576"/>
      <c r="R12" s="577"/>
      <c r="S12" s="569" t="s">
        <v>219</v>
      </c>
      <c r="T12" s="570"/>
      <c r="U12" s="571"/>
      <c r="V12" s="569" t="s">
        <v>220</v>
      </c>
      <c r="W12" s="570"/>
      <c r="X12" s="571"/>
      <c r="Y12" s="569" t="s">
        <v>222</v>
      </c>
      <c r="Z12" s="570"/>
      <c r="AA12" s="571"/>
      <c r="AB12" s="566"/>
      <c r="AC12" s="567"/>
      <c r="AD12" s="568"/>
    </row>
    <row r="13" spans="1:34" ht="9.75" customHeight="1" x14ac:dyDescent="0.2">
      <c r="A13" s="51"/>
      <c r="B13" s="512" t="s">
        <v>16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4"/>
      <c r="N13" s="524" t="str">
        <f>IF(B14="","",IF(N14="","husk regnr",""))</f>
        <v/>
      </c>
      <c r="O13" s="525"/>
      <c r="P13" s="525"/>
      <c r="Q13" s="525"/>
      <c r="R13" s="526"/>
      <c r="S13" s="172"/>
      <c r="T13" s="173"/>
      <c r="U13" s="174"/>
      <c r="V13" s="172"/>
      <c r="W13" s="173"/>
      <c r="X13" s="174"/>
      <c r="Y13" s="172"/>
      <c r="Z13" s="173"/>
      <c r="AA13" s="174"/>
      <c r="AB13" s="452"/>
      <c r="AC13" s="453"/>
      <c r="AD13" s="454"/>
      <c r="AE13" s="119">
        <f>V14/24</f>
        <v>0</v>
      </c>
      <c r="AF13" s="113">
        <f>'Satser m.v.'!D62</f>
        <v>1</v>
      </c>
      <c r="AG13" s="113">
        <f>'Satser m.v.'!D63</f>
        <v>1</v>
      </c>
      <c r="AH13" s="113">
        <f>'Satser m.v.'!D64</f>
        <v>1</v>
      </c>
    </row>
    <row r="14" spans="1:34" ht="15.6" customHeight="1" x14ac:dyDescent="0.2">
      <c r="A14" s="51"/>
      <c r="B14" s="506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8"/>
      <c r="N14" s="506"/>
      <c r="O14" s="507"/>
      <c r="P14" s="507"/>
      <c r="Q14" s="507"/>
      <c r="R14" s="508"/>
      <c r="S14" s="518"/>
      <c r="T14" s="519"/>
      <c r="U14" s="520"/>
      <c r="V14" s="503"/>
      <c r="W14" s="504"/>
      <c r="X14" s="505"/>
      <c r="Y14" s="521"/>
      <c r="Z14" s="522"/>
      <c r="AA14" s="523"/>
      <c r="AB14" s="509">
        <f>(Y14*'Satser m.v.'!D$5)+(AE14*'Satser m.v.'!D$4)+S14</f>
        <v>0</v>
      </c>
      <c r="AC14" s="510"/>
      <c r="AD14" s="511"/>
      <c r="AE14" s="119">
        <f>ROUNDUP(AE13,0)</f>
        <v>0</v>
      </c>
    </row>
    <row r="15" spans="1:34" ht="9.75" customHeight="1" x14ac:dyDescent="0.2">
      <c r="A15" s="51"/>
      <c r="B15" s="512" t="str">
        <f>IF(B14="",IF(B16="","2.","Fyll ut feltet over først!"),"2.")</f>
        <v>2.</v>
      </c>
      <c r="C15" s="513"/>
      <c r="D15" s="513"/>
      <c r="E15" s="513"/>
      <c r="F15" s="513"/>
      <c r="G15" s="513"/>
      <c r="H15" s="513"/>
      <c r="I15" s="513"/>
      <c r="J15" s="513"/>
      <c r="K15" s="513"/>
      <c r="L15" s="513" t="str">
        <f>IF(B16="","",IF(N16="","husk regnr",""))</f>
        <v/>
      </c>
      <c r="M15" s="514"/>
      <c r="N15" s="524" t="str">
        <f>IF(B16="","",IF(N16="","husk regnr",""))</f>
        <v/>
      </c>
      <c r="O15" s="525"/>
      <c r="P15" s="525"/>
      <c r="Q15" s="525"/>
      <c r="R15" s="526"/>
      <c r="S15" s="515"/>
      <c r="T15" s="516"/>
      <c r="U15" s="517"/>
      <c r="V15" s="515"/>
      <c r="W15" s="516"/>
      <c r="X15" s="517"/>
      <c r="Y15" s="515"/>
      <c r="Z15" s="516"/>
      <c r="AA15" s="517"/>
      <c r="AB15" s="452"/>
      <c r="AC15" s="453"/>
      <c r="AD15" s="454"/>
      <c r="AE15" s="119">
        <f>V16/24</f>
        <v>0</v>
      </c>
      <c r="AF15" s="113">
        <f>AF13</f>
        <v>1</v>
      </c>
      <c r="AG15" s="113">
        <f>AG13</f>
        <v>1</v>
      </c>
      <c r="AH15" s="113">
        <f>AH13</f>
        <v>1</v>
      </c>
    </row>
    <row r="16" spans="1:34" ht="15.6" customHeight="1" x14ac:dyDescent="0.2">
      <c r="A16" s="51"/>
      <c r="B16" s="506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8"/>
      <c r="N16" s="506"/>
      <c r="O16" s="507"/>
      <c r="P16" s="507"/>
      <c r="Q16" s="507"/>
      <c r="R16" s="508"/>
      <c r="S16" s="518"/>
      <c r="T16" s="519"/>
      <c r="U16" s="520"/>
      <c r="V16" s="503"/>
      <c r="W16" s="504"/>
      <c r="X16" s="505"/>
      <c r="Y16" s="521"/>
      <c r="Z16" s="522"/>
      <c r="AA16" s="523"/>
      <c r="AB16" s="509">
        <f>(Y16*'Satser m.v.'!D$5)+(AE16*'Satser m.v.'!D$4)+S16</f>
        <v>0</v>
      </c>
      <c r="AC16" s="510"/>
      <c r="AD16" s="511"/>
      <c r="AE16" s="119">
        <f>ROUNDUP(AE15,0)</f>
        <v>0</v>
      </c>
    </row>
    <row r="17" spans="1:34" ht="9.75" customHeight="1" x14ac:dyDescent="0.2">
      <c r="A17" s="51"/>
      <c r="B17" s="512" t="str">
        <f>IF(B16="",IF(B18="","3.","Fyll ut feltet over først!"),"3.")</f>
        <v>3.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 t="str">
        <f>IF(B18="","",IF(N18="","husk regnr",""))</f>
        <v/>
      </c>
      <c r="M17" s="514"/>
      <c r="N17" s="524" t="str">
        <f>IF(B18="","",IF(N18="","husk regnr",""))</f>
        <v/>
      </c>
      <c r="O17" s="525"/>
      <c r="P17" s="525"/>
      <c r="Q17" s="525"/>
      <c r="R17" s="526"/>
      <c r="S17" s="515"/>
      <c r="T17" s="516"/>
      <c r="U17" s="517"/>
      <c r="V17" s="515"/>
      <c r="W17" s="516"/>
      <c r="X17" s="517"/>
      <c r="Y17" s="515"/>
      <c r="Z17" s="516"/>
      <c r="AA17" s="517"/>
      <c r="AB17" s="452"/>
      <c r="AC17" s="453"/>
      <c r="AD17" s="454"/>
      <c r="AE17" s="119">
        <f>V18/24</f>
        <v>0</v>
      </c>
      <c r="AF17" s="113">
        <f>AF15</f>
        <v>1</v>
      </c>
      <c r="AG17" s="113">
        <f>AG15</f>
        <v>1</v>
      </c>
      <c r="AH17" s="113">
        <f>AH15</f>
        <v>1</v>
      </c>
    </row>
    <row r="18" spans="1:34" ht="15.6" customHeight="1" x14ac:dyDescent="0.2">
      <c r="A18" s="51"/>
      <c r="B18" s="506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8"/>
      <c r="N18" s="506"/>
      <c r="O18" s="507"/>
      <c r="P18" s="507"/>
      <c r="Q18" s="507"/>
      <c r="R18" s="508"/>
      <c r="S18" s="518"/>
      <c r="T18" s="519"/>
      <c r="U18" s="520"/>
      <c r="V18" s="503"/>
      <c r="W18" s="504"/>
      <c r="X18" s="505"/>
      <c r="Y18" s="521"/>
      <c r="Z18" s="522"/>
      <c r="AA18" s="523"/>
      <c r="AB18" s="509">
        <f>(Y18*'Satser m.v.'!D$5)+(AE18*'Satser m.v.'!D$4)+S18</f>
        <v>0</v>
      </c>
      <c r="AC18" s="510"/>
      <c r="AD18" s="511"/>
      <c r="AE18" s="119">
        <f>ROUNDUP(AE17,0)</f>
        <v>0</v>
      </c>
    </row>
    <row r="19" spans="1:34" ht="9.75" customHeight="1" x14ac:dyDescent="0.2">
      <c r="A19" s="51"/>
      <c r="B19" s="512" t="str">
        <f>IF(B18="",IF(B20="","4.","Fyll ut feltet over først!"),"4.")</f>
        <v>4.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 t="str">
        <f>IF(B20="","",IF(N20="","husk regnr",""))</f>
        <v/>
      </c>
      <c r="M19" s="514"/>
      <c r="N19" s="524" t="str">
        <f>IF(B20="","",IF(N20="","husk regnr",""))</f>
        <v/>
      </c>
      <c r="O19" s="525"/>
      <c r="P19" s="525"/>
      <c r="Q19" s="525"/>
      <c r="R19" s="526"/>
      <c r="S19" s="515"/>
      <c r="T19" s="516"/>
      <c r="U19" s="517"/>
      <c r="V19" s="515"/>
      <c r="W19" s="516"/>
      <c r="X19" s="517"/>
      <c r="Y19" s="515"/>
      <c r="Z19" s="516"/>
      <c r="AA19" s="517"/>
      <c r="AB19" s="452"/>
      <c r="AC19" s="453"/>
      <c r="AD19" s="454"/>
      <c r="AE19" s="119">
        <f>V20/24</f>
        <v>0</v>
      </c>
      <c r="AF19" s="113">
        <f>AF17</f>
        <v>1</v>
      </c>
      <c r="AG19" s="113">
        <f>AG17</f>
        <v>1</v>
      </c>
      <c r="AH19" s="113">
        <f>AH17</f>
        <v>1</v>
      </c>
    </row>
    <row r="20" spans="1:34" ht="15.6" customHeight="1" x14ac:dyDescent="0.2">
      <c r="A20" s="51"/>
      <c r="B20" s="506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8"/>
      <c r="N20" s="506"/>
      <c r="O20" s="507"/>
      <c r="P20" s="507"/>
      <c r="Q20" s="507"/>
      <c r="R20" s="508"/>
      <c r="S20" s="518"/>
      <c r="T20" s="519"/>
      <c r="U20" s="520"/>
      <c r="V20" s="503"/>
      <c r="W20" s="504"/>
      <c r="X20" s="505"/>
      <c r="Y20" s="521"/>
      <c r="Z20" s="522"/>
      <c r="AA20" s="523"/>
      <c r="AB20" s="509">
        <f>(Y20*'Satser m.v.'!D$5)+(AE20*'Satser m.v.'!D$4)+S20</f>
        <v>0</v>
      </c>
      <c r="AC20" s="510"/>
      <c r="AD20" s="511"/>
      <c r="AE20" s="119">
        <f>ROUNDUP(AE19,0)</f>
        <v>0</v>
      </c>
    </row>
    <row r="21" spans="1:34" ht="9.75" customHeight="1" x14ac:dyDescent="0.2">
      <c r="A21" s="51"/>
      <c r="B21" s="512" t="str">
        <f>IF(B20="",IF(B22="","5.","Fyll ut feltet over først!"),"5.")</f>
        <v>5.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 t="str">
        <f>IF(B22="","",IF(N22="","husk regnr",""))</f>
        <v/>
      </c>
      <c r="M21" s="514"/>
      <c r="N21" s="524" t="str">
        <f>IF(B22="","",IF(N22="","husk regnr",""))</f>
        <v/>
      </c>
      <c r="O21" s="525"/>
      <c r="P21" s="525"/>
      <c r="Q21" s="525"/>
      <c r="R21" s="526"/>
      <c r="S21" s="515"/>
      <c r="T21" s="516"/>
      <c r="U21" s="517"/>
      <c r="V21" s="515"/>
      <c r="W21" s="516"/>
      <c r="X21" s="517"/>
      <c r="Y21" s="515"/>
      <c r="Z21" s="516"/>
      <c r="AA21" s="517"/>
      <c r="AB21" s="452"/>
      <c r="AC21" s="453"/>
      <c r="AD21" s="454"/>
      <c r="AE21" s="119">
        <f>V22/24</f>
        <v>0</v>
      </c>
      <c r="AF21" s="113">
        <f>AF19</f>
        <v>1</v>
      </c>
      <c r="AG21" s="113">
        <f>AG19</f>
        <v>1</v>
      </c>
      <c r="AH21" s="113">
        <f>AH19</f>
        <v>1</v>
      </c>
    </row>
    <row r="22" spans="1:34" ht="15.6" customHeight="1" x14ac:dyDescent="0.2">
      <c r="A22" s="51"/>
      <c r="B22" s="506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8"/>
      <c r="N22" s="506"/>
      <c r="O22" s="507"/>
      <c r="P22" s="507"/>
      <c r="Q22" s="507"/>
      <c r="R22" s="508"/>
      <c r="S22" s="518"/>
      <c r="T22" s="519"/>
      <c r="U22" s="520"/>
      <c r="V22" s="503"/>
      <c r="W22" s="504"/>
      <c r="X22" s="505"/>
      <c r="Y22" s="521"/>
      <c r="Z22" s="522"/>
      <c r="AA22" s="523"/>
      <c r="AB22" s="509">
        <f>(Y22*'Satser m.v.'!D$5)+(AE22*'Satser m.v.'!D$4)+S22</f>
        <v>0</v>
      </c>
      <c r="AC22" s="510"/>
      <c r="AD22" s="511"/>
      <c r="AE22" s="119">
        <f>ROUNDUP(AE21,0)</f>
        <v>0</v>
      </c>
    </row>
    <row r="23" spans="1:34" ht="9.75" customHeight="1" x14ac:dyDescent="0.2">
      <c r="A23" s="51"/>
      <c r="B23" s="512" t="str">
        <f>IF(B22="",IF(B24="","6.","Fyll ut feltet over først!"),"6.")</f>
        <v>6.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 t="str">
        <f>IF(B24="","",IF(N24="","husk regnr",""))</f>
        <v/>
      </c>
      <c r="M23" s="514"/>
      <c r="N23" s="524" t="str">
        <f>IF(B24="","",IF(N24="","husk regnr",""))</f>
        <v/>
      </c>
      <c r="O23" s="525"/>
      <c r="P23" s="525"/>
      <c r="Q23" s="525"/>
      <c r="R23" s="526"/>
      <c r="S23" s="515"/>
      <c r="T23" s="516"/>
      <c r="U23" s="517"/>
      <c r="V23" s="515"/>
      <c r="W23" s="516"/>
      <c r="X23" s="517"/>
      <c r="Y23" s="515"/>
      <c r="Z23" s="516"/>
      <c r="AA23" s="517"/>
      <c r="AB23" s="452"/>
      <c r="AC23" s="453"/>
      <c r="AD23" s="454"/>
      <c r="AE23" s="119">
        <f>V24/24</f>
        <v>0</v>
      </c>
      <c r="AF23" s="113">
        <f>AF21</f>
        <v>1</v>
      </c>
      <c r="AG23" s="113">
        <f>AG21</f>
        <v>1</v>
      </c>
      <c r="AH23" s="113">
        <f>AH21</f>
        <v>1</v>
      </c>
    </row>
    <row r="24" spans="1:34" ht="15.6" customHeight="1" x14ac:dyDescent="0.2">
      <c r="A24" s="51"/>
      <c r="B24" s="506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8"/>
      <c r="N24" s="506"/>
      <c r="O24" s="507"/>
      <c r="P24" s="507"/>
      <c r="Q24" s="507"/>
      <c r="R24" s="508"/>
      <c r="S24" s="518"/>
      <c r="T24" s="519"/>
      <c r="U24" s="520"/>
      <c r="V24" s="503"/>
      <c r="W24" s="504"/>
      <c r="X24" s="505"/>
      <c r="Y24" s="521"/>
      <c r="Z24" s="522"/>
      <c r="AA24" s="523"/>
      <c r="AB24" s="509">
        <f>(Y24*'Satser m.v.'!D$5)+(AE24*'Satser m.v.'!D$4)+S24</f>
        <v>0</v>
      </c>
      <c r="AC24" s="510"/>
      <c r="AD24" s="511"/>
      <c r="AE24" s="119">
        <f>ROUNDUP(AE23,0)</f>
        <v>0</v>
      </c>
    </row>
    <row r="25" spans="1:34" ht="9.75" customHeight="1" x14ac:dyDescent="0.2">
      <c r="A25" s="51"/>
      <c r="B25" s="512" t="str">
        <f>IF(B24="",IF(B26="","7.","Fyll ut feltet over først!"),"7.")</f>
        <v>7.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 t="str">
        <f>IF(B26="","",IF(N26="","husk regnr",""))</f>
        <v/>
      </c>
      <c r="M25" s="514"/>
      <c r="N25" s="524" t="str">
        <f>IF(B26="","",IF(N26="","husk regnr",""))</f>
        <v/>
      </c>
      <c r="O25" s="525"/>
      <c r="P25" s="525"/>
      <c r="Q25" s="525"/>
      <c r="R25" s="526"/>
      <c r="S25" s="515"/>
      <c r="T25" s="516"/>
      <c r="U25" s="517"/>
      <c r="V25" s="515"/>
      <c r="W25" s="516"/>
      <c r="X25" s="517"/>
      <c r="Y25" s="515"/>
      <c r="Z25" s="516"/>
      <c r="AA25" s="517"/>
      <c r="AB25" s="452"/>
      <c r="AC25" s="453"/>
      <c r="AD25" s="454"/>
      <c r="AE25" s="119">
        <f>V26/24</f>
        <v>0</v>
      </c>
      <c r="AF25" s="113">
        <f>AF23</f>
        <v>1</v>
      </c>
      <c r="AG25" s="113">
        <f>AG23</f>
        <v>1</v>
      </c>
      <c r="AH25" s="113">
        <f>AH23</f>
        <v>1</v>
      </c>
    </row>
    <row r="26" spans="1:34" ht="15.6" customHeight="1" x14ac:dyDescent="0.2">
      <c r="A26" s="51"/>
      <c r="B26" s="506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8"/>
      <c r="N26" s="506"/>
      <c r="O26" s="507"/>
      <c r="P26" s="507"/>
      <c r="Q26" s="507"/>
      <c r="R26" s="508"/>
      <c r="S26" s="518"/>
      <c r="T26" s="519"/>
      <c r="U26" s="520"/>
      <c r="V26" s="503"/>
      <c r="W26" s="504"/>
      <c r="X26" s="505"/>
      <c r="Y26" s="521"/>
      <c r="Z26" s="522"/>
      <c r="AA26" s="523"/>
      <c r="AB26" s="509">
        <f>(Y26*'Satser m.v.'!D$5)+(AE26*'Satser m.v.'!D$4)+S26</f>
        <v>0</v>
      </c>
      <c r="AC26" s="510"/>
      <c r="AD26" s="511"/>
      <c r="AE26" s="119">
        <f>ROUNDUP(AE25,0)</f>
        <v>0</v>
      </c>
    </row>
    <row r="27" spans="1:34" ht="9.75" customHeight="1" x14ac:dyDescent="0.2">
      <c r="A27" s="51"/>
      <c r="B27" s="512" t="str">
        <f>IF(B26="",IF(B28="","8.","Fyll ut feltet over først!"),"8.")</f>
        <v>8.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 t="str">
        <f>IF(B28="","",IF(N28="","husk regnr",""))</f>
        <v/>
      </c>
      <c r="M27" s="514"/>
      <c r="N27" s="524" t="str">
        <f>IF(B28="","",IF(N28="","husk regnr",""))</f>
        <v/>
      </c>
      <c r="O27" s="525"/>
      <c r="P27" s="525"/>
      <c r="Q27" s="525"/>
      <c r="R27" s="526"/>
      <c r="S27" s="515"/>
      <c r="T27" s="516"/>
      <c r="U27" s="517"/>
      <c r="V27" s="515"/>
      <c r="W27" s="516"/>
      <c r="X27" s="517"/>
      <c r="Y27" s="515"/>
      <c r="Z27" s="516"/>
      <c r="AA27" s="517"/>
      <c r="AB27" s="452"/>
      <c r="AC27" s="453"/>
      <c r="AD27" s="454"/>
      <c r="AE27" s="119">
        <f>V28/24</f>
        <v>0</v>
      </c>
      <c r="AF27" s="113">
        <f>AF25</f>
        <v>1</v>
      </c>
      <c r="AG27" s="113">
        <f>AG25</f>
        <v>1</v>
      </c>
      <c r="AH27" s="113">
        <f>AH25</f>
        <v>1</v>
      </c>
    </row>
    <row r="28" spans="1:34" ht="15.6" customHeight="1" x14ac:dyDescent="0.2">
      <c r="A28" s="51"/>
      <c r="B28" s="506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8"/>
      <c r="N28" s="506"/>
      <c r="O28" s="507"/>
      <c r="P28" s="507"/>
      <c r="Q28" s="507"/>
      <c r="R28" s="508"/>
      <c r="S28" s="518"/>
      <c r="T28" s="519"/>
      <c r="U28" s="520"/>
      <c r="V28" s="503"/>
      <c r="W28" s="504"/>
      <c r="X28" s="505"/>
      <c r="Y28" s="521"/>
      <c r="Z28" s="522"/>
      <c r="AA28" s="523"/>
      <c r="AB28" s="509">
        <f>(Y28*'Satser m.v.'!D$5)+(AE28*'Satser m.v.'!D$4)+S28</f>
        <v>0</v>
      </c>
      <c r="AC28" s="510"/>
      <c r="AD28" s="511"/>
      <c r="AE28" s="119">
        <f>ROUNDUP(AE27,0)</f>
        <v>0</v>
      </c>
    </row>
    <row r="29" spans="1:34" ht="9.75" customHeight="1" x14ac:dyDescent="0.2">
      <c r="A29" s="51"/>
      <c r="B29" s="512" t="str">
        <f>IF(B28="",IF(B30="","9.","Fyll ut feltet over først!"),"9.")</f>
        <v>9.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 t="str">
        <f>IF(B30="","",IF(N30="","husk regnr",""))</f>
        <v/>
      </c>
      <c r="M29" s="514"/>
      <c r="N29" s="524" t="str">
        <f>IF(B30="","",IF(N30="","husk regnr",""))</f>
        <v/>
      </c>
      <c r="O29" s="525"/>
      <c r="P29" s="525"/>
      <c r="Q29" s="525"/>
      <c r="R29" s="526"/>
      <c r="S29" s="515"/>
      <c r="T29" s="516"/>
      <c r="U29" s="517"/>
      <c r="V29" s="515"/>
      <c r="W29" s="516"/>
      <c r="X29" s="517"/>
      <c r="Y29" s="515"/>
      <c r="Z29" s="516"/>
      <c r="AA29" s="517"/>
      <c r="AB29" s="452"/>
      <c r="AC29" s="453"/>
      <c r="AD29" s="454"/>
      <c r="AE29" s="119">
        <f>V30/24</f>
        <v>0</v>
      </c>
      <c r="AF29" s="113">
        <f>AF27</f>
        <v>1</v>
      </c>
      <c r="AG29" s="113">
        <f>AG27</f>
        <v>1</v>
      </c>
      <c r="AH29" s="113">
        <f>AH27</f>
        <v>1</v>
      </c>
    </row>
    <row r="30" spans="1:34" ht="15.6" customHeight="1" x14ac:dyDescent="0.2">
      <c r="A30" s="51"/>
      <c r="B30" s="506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8"/>
      <c r="N30" s="506"/>
      <c r="O30" s="507"/>
      <c r="P30" s="507"/>
      <c r="Q30" s="507"/>
      <c r="R30" s="508"/>
      <c r="S30" s="518"/>
      <c r="T30" s="519"/>
      <c r="U30" s="520"/>
      <c r="V30" s="503"/>
      <c r="W30" s="504"/>
      <c r="X30" s="505"/>
      <c r="Y30" s="521"/>
      <c r="Z30" s="522"/>
      <c r="AA30" s="523"/>
      <c r="AB30" s="509">
        <f>(Y30*'Satser m.v.'!D$5)+(AE30*'Satser m.v.'!D$4)+S30</f>
        <v>0</v>
      </c>
      <c r="AC30" s="510"/>
      <c r="AD30" s="511"/>
      <c r="AE30" s="119">
        <f>ROUNDUP(AE29,0)</f>
        <v>0</v>
      </c>
    </row>
    <row r="31" spans="1:34" ht="9.75" customHeight="1" x14ac:dyDescent="0.2">
      <c r="A31" s="51"/>
      <c r="B31" s="512" t="str">
        <f>IF(B30="",IF(B32="","10.","Fyll ut feltet over først!"),"10.")</f>
        <v>10.</v>
      </c>
      <c r="C31" s="513"/>
      <c r="D31" s="513"/>
      <c r="E31" s="513"/>
      <c r="F31" s="513"/>
      <c r="G31" s="513"/>
      <c r="H31" s="513"/>
      <c r="I31" s="513"/>
      <c r="J31" s="513"/>
      <c r="K31" s="513"/>
      <c r="L31" s="513" t="str">
        <f>IF(B32="","",IF(N32="","husk regnr",""))</f>
        <v/>
      </c>
      <c r="M31" s="514"/>
      <c r="N31" s="524" t="str">
        <f>IF(B32="","",IF(N32="","husk regnr",""))</f>
        <v/>
      </c>
      <c r="O31" s="525"/>
      <c r="P31" s="525"/>
      <c r="Q31" s="525"/>
      <c r="R31" s="526"/>
      <c r="S31" s="515"/>
      <c r="T31" s="516"/>
      <c r="U31" s="517"/>
      <c r="V31" s="515"/>
      <c r="W31" s="516"/>
      <c r="X31" s="517"/>
      <c r="Y31" s="515"/>
      <c r="Z31" s="516"/>
      <c r="AA31" s="517"/>
      <c r="AB31" s="452"/>
      <c r="AC31" s="453"/>
      <c r="AD31" s="454"/>
      <c r="AE31" s="119">
        <f>V32/24</f>
        <v>0</v>
      </c>
      <c r="AF31" s="113">
        <f>AF29</f>
        <v>1</v>
      </c>
      <c r="AG31" s="113">
        <f>AG29</f>
        <v>1</v>
      </c>
      <c r="AH31" s="113">
        <f>AH29</f>
        <v>1</v>
      </c>
    </row>
    <row r="32" spans="1:34" ht="15.6" customHeight="1" x14ac:dyDescent="0.2">
      <c r="A32" s="51"/>
      <c r="B32" s="506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8"/>
      <c r="N32" s="506"/>
      <c r="O32" s="507"/>
      <c r="P32" s="507"/>
      <c r="Q32" s="507"/>
      <c r="R32" s="508"/>
      <c r="S32" s="518"/>
      <c r="T32" s="519"/>
      <c r="U32" s="520"/>
      <c r="V32" s="503"/>
      <c r="W32" s="504"/>
      <c r="X32" s="505"/>
      <c r="Y32" s="521"/>
      <c r="Z32" s="522"/>
      <c r="AA32" s="523"/>
      <c r="AB32" s="509">
        <f>(Y32*'Satser m.v.'!D$5)+(AE32*'Satser m.v.'!D$4)+S32</f>
        <v>0</v>
      </c>
      <c r="AC32" s="510"/>
      <c r="AD32" s="511"/>
      <c r="AE32" s="119">
        <f>ROUNDUP(AE31,0)</f>
        <v>0</v>
      </c>
    </row>
    <row r="33" spans="1:34" ht="9.75" customHeight="1" x14ac:dyDescent="0.2">
      <c r="A33" s="51"/>
      <c r="B33" s="512" t="str">
        <f>IF(B32="",IF(B34="","11.","Fyll ut feltet over først!"),"11.")</f>
        <v>11.</v>
      </c>
      <c r="C33" s="513"/>
      <c r="D33" s="513"/>
      <c r="E33" s="513"/>
      <c r="F33" s="513"/>
      <c r="G33" s="513"/>
      <c r="H33" s="513"/>
      <c r="I33" s="513"/>
      <c r="J33" s="513"/>
      <c r="K33" s="513"/>
      <c r="L33" s="513" t="str">
        <f>IF(B34="","",IF(N34="","husk regnr",""))</f>
        <v/>
      </c>
      <c r="M33" s="514"/>
      <c r="N33" s="524" t="str">
        <f>IF(B34="","",IF(N34="","husk regnr",""))</f>
        <v/>
      </c>
      <c r="O33" s="525"/>
      <c r="P33" s="525"/>
      <c r="Q33" s="525"/>
      <c r="R33" s="526"/>
      <c r="S33" s="515"/>
      <c r="T33" s="516"/>
      <c r="U33" s="517"/>
      <c r="V33" s="515"/>
      <c r="W33" s="516"/>
      <c r="X33" s="517"/>
      <c r="Y33" s="515"/>
      <c r="Z33" s="516"/>
      <c r="AA33" s="517"/>
      <c r="AB33" s="452"/>
      <c r="AC33" s="453"/>
      <c r="AD33" s="454"/>
      <c r="AE33" s="119">
        <f>V34/24</f>
        <v>0</v>
      </c>
      <c r="AF33" s="113">
        <f>AF31</f>
        <v>1</v>
      </c>
      <c r="AG33" s="113">
        <f>AG31</f>
        <v>1</v>
      </c>
      <c r="AH33" s="113">
        <f>AH31</f>
        <v>1</v>
      </c>
    </row>
    <row r="34" spans="1:34" ht="15.6" customHeight="1" x14ac:dyDescent="0.2">
      <c r="A34" s="51"/>
      <c r="B34" s="506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8"/>
      <c r="N34" s="506"/>
      <c r="O34" s="507"/>
      <c r="P34" s="507"/>
      <c r="Q34" s="507"/>
      <c r="R34" s="508"/>
      <c r="S34" s="518"/>
      <c r="T34" s="519"/>
      <c r="U34" s="520"/>
      <c r="V34" s="503"/>
      <c r="W34" s="504"/>
      <c r="X34" s="505"/>
      <c r="Y34" s="521"/>
      <c r="Z34" s="522"/>
      <c r="AA34" s="523"/>
      <c r="AB34" s="509">
        <f>(Y34*'Satser m.v.'!D$5)+(AE34*'Satser m.v.'!D$4)+S34</f>
        <v>0</v>
      </c>
      <c r="AC34" s="510"/>
      <c r="AD34" s="511"/>
      <c r="AE34" s="119">
        <f>ROUNDUP(AE33,0)</f>
        <v>0</v>
      </c>
    </row>
    <row r="35" spans="1:34" ht="9.75" customHeight="1" x14ac:dyDescent="0.2">
      <c r="A35" s="51"/>
      <c r="B35" s="512" t="str">
        <f>IF(B34="",IF(B36="","12.","Fyll ut feltet over først!"),"12.")</f>
        <v>12.</v>
      </c>
      <c r="C35" s="513"/>
      <c r="D35" s="513"/>
      <c r="E35" s="513"/>
      <c r="F35" s="513"/>
      <c r="G35" s="513"/>
      <c r="H35" s="513"/>
      <c r="I35" s="513"/>
      <c r="J35" s="513"/>
      <c r="K35" s="513"/>
      <c r="L35" s="513" t="str">
        <f>IF(B36="","",IF(N36="","husk regnr",""))</f>
        <v/>
      </c>
      <c r="M35" s="514"/>
      <c r="N35" s="524" t="str">
        <f>IF(B36="","",IF(N36="","husk regnr",""))</f>
        <v/>
      </c>
      <c r="O35" s="525"/>
      <c r="P35" s="525"/>
      <c r="Q35" s="525"/>
      <c r="R35" s="526"/>
      <c r="S35" s="515"/>
      <c r="T35" s="516"/>
      <c r="U35" s="517"/>
      <c r="V35" s="515"/>
      <c r="W35" s="516"/>
      <c r="X35" s="517"/>
      <c r="Y35" s="515"/>
      <c r="Z35" s="516"/>
      <c r="AA35" s="517"/>
      <c r="AB35" s="452"/>
      <c r="AC35" s="453"/>
      <c r="AD35" s="454"/>
      <c r="AE35" s="119">
        <f>V36/24</f>
        <v>0</v>
      </c>
      <c r="AF35" s="113">
        <f>AF33</f>
        <v>1</v>
      </c>
      <c r="AG35" s="113">
        <f>AG33</f>
        <v>1</v>
      </c>
      <c r="AH35" s="113">
        <f>AH33</f>
        <v>1</v>
      </c>
    </row>
    <row r="36" spans="1:34" ht="15.6" customHeight="1" x14ac:dyDescent="0.2">
      <c r="A36" s="51"/>
      <c r="B36" s="506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8"/>
      <c r="N36" s="506"/>
      <c r="O36" s="507"/>
      <c r="P36" s="507"/>
      <c r="Q36" s="507"/>
      <c r="R36" s="508"/>
      <c r="S36" s="518"/>
      <c r="T36" s="519"/>
      <c r="U36" s="520"/>
      <c r="V36" s="503"/>
      <c r="W36" s="504"/>
      <c r="X36" s="505"/>
      <c r="Y36" s="521"/>
      <c r="Z36" s="522"/>
      <c r="AA36" s="523"/>
      <c r="AB36" s="509">
        <f>(Y36*'Satser m.v.'!D$5)+(AE36*'Satser m.v.'!D$4)+S36</f>
        <v>0</v>
      </c>
      <c r="AC36" s="510"/>
      <c r="AD36" s="511"/>
      <c r="AE36" s="119">
        <f>ROUNDUP(AE35,0)</f>
        <v>0</v>
      </c>
    </row>
    <row r="37" spans="1:34" ht="9.75" customHeight="1" x14ac:dyDescent="0.2">
      <c r="A37" s="51"/>
      <c r="B37" s="512" t="str">
        <f>IF(B36="",IF(B38="","13.","Fyll ut feltet over først!"),"13.")</f>
        <v>13.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 t="str">
        <f>IF(B38="","",IF(N38="","husk regnr",""))</f>
        <v/>
      </c>
      <c r="M37" s="514"/>
      <c r="N37" s="524" t="str">
        <f>IF(B38="","",IF(N38="","husk regnr",""))</f>
        <v/>
      </c>
      <c r="O37" s="525"/>
      <c r="P37" s="525"/>
      <c r="Q37" s="525"/>
      <c r="R37" s="526"/>
      <c r="S37" s="515"/>
      <c r="T37" s="516"/>
      <c r="U37" s="517"/>
      <c r="V37" s="515"/>
      <c r="W37" s="516"/>
      <c r="X37" s="517"/>
      <c r="Y37" s="515"/>
      <c r="Z37" s="516"/>
      <c r="AA37" s="517"/>
      <c r="AB37" s="452"/>
      <c r="AC37" s="453"/>
      <c r="AD37" s="454"/>
      <c r="AE37" s="119">
        <f>V38/24</f>
        <v>0</v>
      </c>
      <c r="AF37" s="113">
        <f>AF35</f>
        <v>1</v>
      </c>
      <c r="AG37" s="113">
        <f>AG35</f>
        <v>1</v>
      </c>
      <c r="AH37" s="113">
        <f>AH35</f>
        <v>1</v>
      </c>
    </row>
    <row r="38" spans="1:34" ht="15.6" customHeight="1" x14ac:dyDescent="0.2">
      <c r="A38" s="51"/>
      <c r="B38" s="506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8"/>
      <c r="N38" s="506"/>
      <c r="O38" s="507"/>
      <c r="P38" s="507"/>
      <c r="Q38" s="507"/>
      <c r="R38" s="508"/>
      <c r="S38" s="518"/>
      <c r="T38" s="519"/>
      <c r="U38" s="520"/>
      <c r="V38" s="503"/>
      <c r="W38" s="504"/>
      <c r="X38" s="505"/>
      <c r="Y38" s="521"/>
      <c r="Z38" s="522"/>
      <c r="AA38" s="523"/>
      <c r="AB38" s="509">
        <f>(Y38*'Satser m.v.'!D$5)+(AE38*'Satser m.v.'!D$4)+S38</f>
        <v>0</v>
      </c>
      <c r="AC38" s="510"/>
      <c r="AD38" s="511"/>
      <c r="AE38" s="119">
        <f>ROUNDUP(AE37,0)</f>
        <v>0</v>
      </c>
    </row>
    <row r="39" spans="1:34" ht="9.75" customHeight="1" x14ac:dyDescent="0.2">
      <c r="A39" s="51"/>
      <c r="B39" s="512" t="str">
        <f>IF(B38="",IF(B40="","14.","Fyll ut feltet over først!"),"14.")</f>
        <v>14.</v>
      </c>
      <c r="C39" s="513"/>
      <c r="D39" s="513"/>
      <c r="E39" s="513"/>
      <c r="F39" s="513"/>
      <c r="G39" s="513"/>
      <c r="H39" s="513"/>
      <c r="I39" s="513"/>
      <c r="J39" s="513"/>
      <c r="K39" s="513"/>
      <c r="L39" s="513" t="str">
        <f>IF(B40="","",IF(N40="","husk regnr",""))</f>
        <v/>
      </c>
      <c r="M39" s="514"/>
      <c r="N39" s="524" t="str">
        <f>IF(B40="","",IF(N40="","husk regnr",""))</f>
        <v/>
      </c>
      <c r="O39" s="525"/>
      <c r="P39" s="525"/>
      <c r="Q39" s="525"/>
      <c r="R39" s="526"/>
      <c r="S39" s="515"/>
      <c r="T39" s="516"/>
      <c r="U39" s="517"/>
      <c r="V39" s="515"/>
      <c r="W39" s="516"/>
      <c r="X39" s="517"/>
      <c r="Y39" s="515"/>
      <c r="Z39" s="516"/>
      <c r="AA39" s="517"/>
      <c r="AB39" s="452"/>
      <c r="AC39" s="453"/>
      <c r="AD39" s="454"/>
      <c r="AE39" s="119">
        <f>V40/24</f>
        <v>0</v>
      </c>
      <c r="AF39" s="113">
        <f>AF37</f>
        <v>1</v>
      </c>
      <c r="AG39" s="113">
        <f>AG37</f>
        <v>1</v>
      </c>
      <c r="AH39" s="113">
        <f>AH37</f>
        <v>1</v>
      </c>
    </row>
    <row r="40" spans="1:34" ht="15.6" customHeight="1" x14ac:dyDescent="0.2">
      <c r="A40" s="51"/>
      <c r="B40" s="506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8"/>
      <c r="N40" s="506"/>
      <c r="O40" s="507"/>
      <c r="P40" s="507"/>
      <c r="Q40" s="507"/>
      <c r="R40" s="508"/>
      <c r="S40" s="518"/>
      <c r="T40" s="519"/>
      <c r="U40" s="520"/>
      <c r="V40" s="503"/>
      <c r="W40" s="504"/>
      <c r="X40" s="505"/>
      <c r="Y40" s="521"/>
      <c r="Z40" s="522"/>
      <c r="AA40" s="523"/>
      <c r="AB40" s="509">
        <f>(Y40*'Satser m.v.'!D$5)+(AE40*'Satser m.v.'!D$4)+S40</f>
        <v>0</v>
      </c>
      <c r="AC40" s="510"/>
      <c r="AD40" s="511"/>
      <c r="AE40" s="119">
        <f>ROUNDUP(AE39,0)</f>
        <v>0</v>
      </c>
    </row>
    <row r="41" spans="1:34" ht="9.75" customHeight="1" x14ac:dyDescent="0.2">
      <c r="A41" s="51"/>
      <c r="B41" s="512" t="str">
        <f>IF(B40="",IF(B42="","15.","Fyll ut feltet over først!"),"15.")</f>
        <v>15.</v>
      </c>
      <c r="C41" s="513"/>
      <c r="D41" s="513"/>
      <c r="E41" s="513"/>
      <c r="F41" s="513"/>
      <c r="G41" s="513"/>
      <c r="H41" s="513"/>
      <c r="I41" s="513"/>
      <c r="J41" s="513"/>
      <c r="K41" s="513"/>
      <c r="L41" s="513" t="str">
        <f>IF(B42="","",IF(N42="","husk regnr",""))</f>
        <v/>
      </c>
      <c r="M41" s="514"/>
      <c r="N41" s="524" t="str">
        <f>IF(B42="","",IF(N42="","husk regnr",""))</f>
        <v/>
      </c>
      <c r="O41" s="525"/>
      <c r="P41" s="525"/>
      <c r="Q41" s="525"/>
      <c r="R41" s="526"/>
      <c r="S41" s="515"/>
      <c r="T41" s="516"/>
      <c r="U41" s="517"/>
      <c r="V41" s="515"/>
      <c r="W41" s="516"/>
      <c r="X41" s="517"/>
      <c r="Y41" s="515"/>
      <c r="Z41" s="516"/>
      <c r="AA41" s="517"/>
      <c r="AB41" s="452"/>
      <c r="AC41" s="453"/>
      <c r="AD41" s="454"/>
      <c r="AE41" s="119">
        <f>V42/24</f>
        <v>0</v>
      </c>
      <c r="AF41" s="113">
        <f>AF39</f>
        <v>1</v>
      </c>
      <c r="AG41" s="113">
        <f>AG39</f>
        <v>1</v>
      </c>
      <c r="AH41" s="113">
        <f>AH39</f>
        <v>1</v>
      </c>
    </row>
    <row r="42" spans="1:34" ht="15.6" customHeight="1" x14ac:dyDescent="0.2">
      <c r="A42" s="51"/>
      <c r="B42" s="506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8"/>
      <c r="N42" s="506"/>
      <c r="O42" s="507"/>
      <c r="P42" s="507"/>
      <c r="Q42" s="507"/>
      <c r="R42" s="508"/>
      <c r="S42" s="518"/>
      <c r="T42" s="519"/>
      <c r="U42" s="520"/>
      <c r="V42" s="503"/>
      <c r="W42" s="504"/>
      <c r="X42" s="505"/>
      <c r="Y42" s="521"/>
      <c r="Z42" s="522"/>
      <c r="AA42" s="523"/>
      <c r="AB42" s="509">
        <f>(Y42*'Satser m.v.'!D$5)+(AE42*'Satser m.v.'!D$4)+S42</f>
        <v>0</v>
      </c>
      <c r="AC42" s="510"/>
      <c r="AD42" s="511"/>
      <c r="AE42" s="119">
        <f>ROUNDUP(AE41,0)</f>
        <v>0</v>
      </c>
    </row>
    <row r="43" spans="1:34" ht="9.75" customHeight="1" x14ac:dyDescent="0.2">
      <c r="A43" s="51"/>
      <c r="B43" s="512" t="str">
        <f>IF(B42="",IF(B44="","16.","Fyll ut feltet over først!"),"16.")</f>
        <v>16.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 t="str">
        <f>IF(B44="","",IF(N44="","husk regnr",""))</f>
        <v/>
      </c>
      <c r="M43" s="514"/>
      <c r="N43" s="524" t="str">
        <f>IF(B44="","",IF(N44="","husk regnr",""))</f>
        <v/>
      </c>
      <c r="O43" s="525"/>
      <c r="P43" s="525"/>
      <c r="Q43" s="525"/>
      <c r="R43" s="526"/>
      <c r="S43" s="515"/>
      <c r="T43" s="516"/>
      <c r="U43" s="517"/>
      <c r="V43" s="515"/>
      <c r="W43" s="516"/>
      <c r="X43" s="517"/>
      <c r="Y43" s="515"/>
      <c r="Z43" s="516"/>
      <c r="AA43" s="517"/>
      <c r="AB43" s="452"/>
      <c r="AC43" s="453"/>
      <c r="AD43" s="454"/>
      <c r="AE43" s="119">
        <f>V44/24</f>
        <v>0</v>
      </c>
      <c r="AF43" s="113">
        <f>AF41</f>
        <v>1</v>
      </c>
      <c r="AG43" s="113">
        <f>AG41</f>
        <v>1</v>
      </c>
      <c r="AH43" s="113">
        <f>AH41</f>
        <v>1</v>
      </c>
    </row>
    <row r="44" spans="1:34" ht="15.6" customHeight="1" x14ac:dyDescent="0.2">
      <c r="A44" s="51"/>
      <c r="B44" s="506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8"/>
      <c r="N44" s="506"/>
      <c r="O44" s="507"/>
      <c r="P44" s="507"/>
      <c r="Q44" s="507"/>
      <c r="R44" s="508"/>
      <c r="S44" s="518"/>
      <c r="T44" s="519"/>
      <c r="U44" s="520"/>
      <c r="V44" s="503"/>
      <c r="W44" s="504"/>
      <c r="X44" s="505"/>
      <c r="Y44" s="521"/>
      <c r="Z44" s="522"/>
      <c r="AA44" s="523"/>
      <c r="AB44" s="509">
        <f>(Y44*'Satser m.v.'!D$5)+(AE44*'Satser m.v.'!D$4)+S44</f>
        <v>0</v>
      </c>
      <c r="AC44" s="510"/>
      <c r="AD44" s="511"/>
      <c r="AE44" s="119">
        <f>ROUNDUP(AE43,0)</f>
        <v>0</v>
      </c>
    </row>
    <row r="45" spans="1:34" ht="9.75" customHeight="1" x14ac:dyDescent="0.2">
      <c r="A45" s="51"/>
      <c r="B45" s="512" t="str">
        <f>IF(B44="",IF(B46="","17.","Fyll ut feltet over først!"),"17.")</f>
        <v>17.</v>
      </c>
      <c r="C45" s="513"/>
      <c r="D45" s="513"/>
      <c r="E45" s="513"/>
      <c r="F45" s="513"/>
      <c r="G45" s="513"/>
      <c r="H45" s="513"/>
      <c r="I45" s="513"/>
      <c r="J45" s="513"/>
      <c r="K45" s="513"/>
      <c r="L45" s="513" t="str">
        <f>IF(B46="","",IF(N46="","husk regnr",""))</f>
        <v/>
      </c>
      <c r="M45" s="514"/>
      <c r="N45" s="524" t="str">
        <f>IF(B46="","",IF(N46="","husk regnr",""))</f>
        <v/>
      </c>
      <c r="O45" s="525"/>
      <c r="P45" s="525"/>
      <c r="Q45" s="525"/>
      <c r="R45" s="526"/>
      <c r="S45" s="515"/>
      <c r="T45" s="516"/>
      <c r="U45" s="517"/>
      <c r="V45" s="515"/>
      <c r="W45" s="516"/>
      <c r="X45" s="517"/>
      <c r="Y45" s="515"/>
      <c r="Z45" s="516"/>
      <c r="AA45" s="517"/>
      <c r="AB45" s="452"/>
      <c r="AC45" s="453"/>
      <c r="AD45" s="454"/>
      <c r="AE45" s="119">
        <f>V46/24</f>
        <v>0</v>
      </c>
      <c r="AF45" s="113">
        <f>AF43</f>
        <v>1</v>
      </c>
      <c r="AG45" s="113">
        <f>AG43</f>
        <v>1</v>
      </c>
      <c r="AH45" s="113">
        <f>AH43</f>
        <v>1</v>
      </c>
    </row>
    <row r="46" spans="1:34" ht="15.6" customHeight="1" x14ac:dyDescent="0.2">
      <c r="A46" s="51"/>
      <c r="B46" s="506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8"/>
      <c r="N46" s="506"/>
      <c r="O46" s="507"/>
      <c r="P46" s="507"/>
      <c r="Q46" s="507"/>
      <c r="R46" s="508"/>
      <c r="S46" s="518"/>
      <c r="T46" s="519"/>
      <c r="U46" s="520"/>
      <c r="V46" s="503"/>
      <c r="W46" s="504"/>
      <c r="X46" s="505"/>
      <c r="Y46" s="521"/>
      <c r="Z46" s="522"/>
      <c r="AA46" s="523"/>
      <c r="AB46" s="509">
        <f>(Y46*'Satser m.v.'!D$5)+(AE46*'Satser m.v.'!D$4)+S46</f>
        <v>0</v>
      </c>
      <c r="AC46" s="510"/>
      <c r="AD46" s="511"/>
      <c r="AE46" s="119">
        <f>ROUNDUP(AE45,0)</f>
        <v>0</v>
      </c>
    </row>
    <row r="47" spans="1:34" ht="9.75" customHeight="1" x14ac:dyDescent="0.2">
      <c r="A47" s="51"/>
      <c r="B47" s="512" t="str">
        <f>IF(B46="",IF(B48="","18.","Fyll ut feltet over først!"),"18.")</f>
        <v>18.</v>
      </c>
      <c r="C47" s="513"/>
      <c r="D47" s="513"/>
      <c r="E47" s="513"/>
      <c r="F47" s="513"/>
      <c r="G47" s="513"/>
      <c r="H47" s="513"/>
      <c r="I47" s="513"/>
      <c r="J47" s="513"/>
      <c r="K47" s="513"/>
      <c r="L47" s="513" t="str">
        <f>IF(B48="","",IF(N48="","husk regnr",""))</f>
        <v/>
      </c>
      <c r="M47" s="514"/>
      <c r="N47" s="524" t="str">
        <f>IF(B48="","",IF(N48="","husk regnr",""))</f>
        <v/>
      </c>
      <c r="O47" s="525"/>
      <c r="P47" s="525"/>
      <c r="Q47" s="525"/>
      <c r="R47" s="526"/>
      <c r="S47" s="515"/>
      <c r="T47" s="516"/>
      <c r="U47" s="517"/>
      <c r="V47" s="515"/>
      <c r="W47" s="516"/>
      <c r="X47" s="517"/>
      <c r="Y47" s="515"/>
      <c r="Z47" s="516"/>
      <c r="AA47" s="517"/>
      <c r="AB47" s="452"/>
      <c r="AC47" s="453"/>
      <c r="AD47" s="454"/>
      <c r="AE47" s="119">
        <f>V48/24</f>
        <v>0</v>
      </c>
      <c r="AF47" s="113">
        <f>AF45</f>
        <v>1</v>
      </c>
      <c r="AG47" s="113">
        <f>AG45</f>
        <v>1</v>
      </c>
      <c r="AH47" s="113">
        <f>AH45</f>
        <v>1</v>
      </c>
    </row>
    <row r="48" spans="1:34" ht="15.6" customHeight="1" x14ac:dyDescent="0.2">
      <c r="A48" s="51"/>
      <c r="B48" s="506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8"/>
      <c r="N48" s="506"/>
      <c r="O48" s="507"/>
      <c r="P48" s="507"/>
      <c r="Q48" s="507"/>
      <c r="R48" s="508"/>
      <c r="S48" s="518"/>
      <c r="T48" s="519"/>
      <c r="U48" s="520"/>
      <c r="V48" s="503"/>
      <c r="W48" s="504"/>
      <c r="X48" s="505"/>
      <c r="Y48" s="521"/>
      <c r="Z48" s="522"/>
      <c r="AA48" s="523"/>
      <c r="AB48" s="509">
        <f>(Y48*'Satser m.v.'!D$5)+(AE48*'Satser m.v.'!D$4)+S48</f>
        <v>0</v>
      </c>
      <c r="AC48" s="510"/>
      <c r="AD48" s="511"/>
      <c r="AE48" s="119">
        <f>ROUNDUP(AE47,0)</f>
        <v>0</v>
      </c>
    </row>
    <row r="49" spans="1:34" ht="9.75" customHeight="1" x14ac:dyDescent="0.2">
      <c r="A49" s="51"/>
      <c r="B49" s="512" t="str">
        <f>IF(B48="",IF(B50="","19.","Fyll ut feltet over først!"),"19.")</f>
        <v>19.</v>
      </c>
      <c r="C49" s="513"/>
      <c r="D49" s="513"/>
      <c r="E49" s="513"/>
      <c r="F49" s="513"/>
      <c r="G49" s="513"/>
      <c r="H49" s="513"/>
      <c r="I49" s="513"/>
      <c r="J49" s="513"/>
      <c r="K49" s="513"/>
      <c r="L49" s="513" t="str">
        <f>IF(B50="","",IF(N50="","husk regnr",""))</f>
        <v/>
      </c>
      <c r="M49" s="514"/>
      <c r="N49" s="524" t="str">
        <f>IF(B50="","",IF(N50="","husk regnr",""))</f>
        <v/>
      </c>
      <c r="O49" s="525"/>
      <c r="P49" s="525"/>
      <c r="Q49" s="525"/>
      <c r="R49" s="526"/>
      <c r="S49" s="515"/>
      <c r="T49" s="516"/>
      <c r="U49" s="517"/>
      <c r="V49" s="515"/>
      <c r="W49" s="516"/>
      <c r="X49" s="517"/>
      <c r="Y49" s="515"/>
      <c r="Z49" s="516"/>
      <c r="AA49" s="517"/>
      <c r="AB49" s="452"/>
      <c r="AC49" s="453"/>
      <c r="AD49" s="454"/>
      <c r="AE49" s="119">
        <f>V50/24</f>
        <v>0</v>
      </c>
      <c r="AF49" s="113">
        <f>AF47</f>
        <v>1</v>
      </c>
      <c r="AG49" s="113">
        <f>AG47</f>
        <v>1</v>
      </c>
      <c r="AH49" s="113">
        <f>AH47</f>
        <v>1</v>
      </c>
    </row>
    <row r="50" spans="1:34" ht="15.6" customHeight="1" x14ac:dyDescent="0.2">
      <c r="A50" s="51"/>
      <c r="B50" s="506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8"/>
      <c r="N50" s="506"/>
      <c r="O50" s="507"/>
      <c r="P50" s="507"/>
      <c r="Q50" s="507"/>
      <c r="R50" s="508"/>
      <c r="S50" s="518"/>
      <c r="T50" s="519"/>
      <c r="U50" s="520"/>
      <c r="V50" s="503"/>
      <c r="W50" s="504"/>
      <c r="X50" s="505"/>
      <c r="Y50" s="521"/>
      <c r="Z50" s="522"/>
      <c r="AA50" s="523"/>
      <c r="AB50" s="509">
        <f>(Y50*'Satser m.v.'!D$5)+(AE50*'Satser m.v.'!D$4)+S50</f>
        <v>0</v>
      </c>
      <c r="AC50" s="510"/>
      <c r="AD50" s="511"/>
      <c r="AE50" s="119">
        <f>ROUNDUP(AE49,0)</f>
        <v>0</v>
      </c>
    </row>
    <row r="51" spans="1:34" ht="9.75" customHeight="1" x14ac:dyDescent="0.2">
      <c r="A51" s="51"/>
      <c r="B51" s="512" t="str">
        <f>IF(B50="",IF(B52="","20.","Fyll ut feltet over først!"),"20.")</f>
        <v>20.</v>
      </c>
      <c r="C51" s="513"/>
      <c r="D51" s="513"/>
      <c r="E51" s="513"/>
      <c r="F51" s="513"/>
      <c r="G51" s="513"/>
      <c r="H51" s="513"/>
      <c r="I51" s="513"/>
      <c r="J51" s="513"/>
      <c r="K51" s="513"/>
      <c r="L51" s="513" t="str">
        <f>IF(B52="","",IF(N52="","husk regnr",""))</f>
        <v/>
      </c>
      <c r="M51" s="514"/>
      <c r="N51" s="524" t="str">
        <f>IF(B52="","",IF(N52="","husk regnr",""))</f>
        <v/>
      </c>
      <c r="O51" s="525"/>
      <c r="P51" s="525"/>
      <c r="Q51" s="525"/>
      <c r="R51" s="526"/>
      <c r="S51" s="515"/>
      <c r="T51" s="516"/>
      <c r="U51" s="517"/>
      <c r="V51" s="515"/>
      <c r="W51" s="516"/>
      <c r="X51" s="517"/>
      <c r="Y51" s="515"/>
      <c r="Z51" s="516"/>
      <c r="AA51" s="517"/>
      <c r="AB51" s="452"/>
      <c r="AC51" s="453"/>
      <c r="AD51" s="454"/>
      <c r="AE51" s="119">
        <f>V52/24</f>
        <v>0</v>
      </c>
      <c r="AF51" s="113">
        <f>AF49</f>
        <v>1</v>
      </c>
      <c r="AG51" s="113">
        <f>AG49</f>
        <v>1</v>
      </c>
      <c r="AH51" s="113">
        <f>AH49</f>
        <v>1</v>
      </c>
    </row>
    <row r="52" spans="1:34" ht="15.6" customHeight="1" x14ac:dyDescent="0.2">
      <c r="A52" s="51"/>
      <c r="B52" s="506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8"/>
      <c r="N52" s="506"/>
      <c r="O52" s="507"/>
      <c r="P52" s="507"/>
      <c r="Q52" s="507"/>
      <c r="R52" s="508"/>
      <c r="S52" s="518"/>
      <c r="T52" s="519"/>
      <c r="U52" s="520"/>
      <c r="V52" s="503"/>
      <c r="W52" s="504"/>
      <c r="X52" s="505"/>
      <c r="Y52" s="555"/>
      <c r="Z52" s="556"/>
      <c r="AA52" s="557"/>
      <c r="AB52" s="509">
        <f>(Y52*'Satser m.v.'!D$5)+(AE52*'Satser m.v.'!D$4)+S52</f>
        <v>0</v>
      </c>
      <c r="AC52" s="510"/>
      <c r="AD52" s="511"/>
      <c r="AE52" s="119">
        <f>ROUNDUP(AE51,0)</f>
        <v>0</v>
      </c>
    </row>
    <row r="53" spans="1:34" ht="15" customHeight="1" x14ac:dyDescent="0.2">
      <c r="A53" s="5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529" t="s">
        <v>223</v>
      </c>
      <c r="Z53" s="529"/>
      <c r="AA53" s="530"/>
      <c r="AB53" s="527">
        <f>SUM(AB13:AD52)</f>
        <v>0</v>
      </c>
      <c r="AC53" s="527"/>
      <c r="AD53" s="528"/>
    </row>
    <row r="54" spans="1:34" ht="9.75" customHeight="1" x14ac:dyDescent="0.2">
      <c r="A54" s="51"/>
      <c r="B54" s="9"/>
      <c r="C54" s="10"/>
      <c r="D54" s="10"/>
      <c r="E54" s="10"/>
      <c r="F54" s="11"/>
      <c r="G54" s="12"/>
      <c r="H54" s="12"/>
      <c r="I54" s="11"/>
      <c r="J54" s="12"/>
      <c r="K54" s="12"/>
      <c r="L54" s="11"/>
      <c r="M54" s="12"/>
      <c r="N54" s="12"/>
      <c r="O54" s="11"/>
      <c r="P54" s="12"/>
      <c r="Q54" s="12"/>
      <c r="R54" s="11"/>
      <c r="S54" s="12"/>
      <c r="T54" s="12"/>
      <c r="U54" s="11"/>
      <c r="V54" s="12"/>
      <c r="W54" s="12"/>
      <c r="X54" s="11"/>
      <c r="Y54" s="12"/>
      <c r="Z54" s="12"/>
      <c r="AA54" s="9"/>
      <c r="AB54" s="10"/>
      <c r="AC54" s="10"/>
      <c r="AD54" s="92"/>
    </row>
    <row r="55" spans="1:34" ht="9.75" customHeight="1" x14ac:dyDescent="0.2">
      <c r="A55" s="51"/>
      <c r="B55" s="558" t="s">
        <v>118</v>
      </c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  <c r="AB55" s="558"/>
      <c r="AC55" s="558"/>
      <c r="AD55" s="559"/>
    </row>
    <row r="56" spans="1:34" ht="12" customHeight="1" x14ac:dyDescent="0.2">
      <c r="A56" s="51"/>
      <c r="B56" s="549" t="s">
        <v>285</v>
      </c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/>
      <c r="Z56" s="550"/>
      <c r="AA56" s="550"/>
      <c r="AB56" s="550"/>
      <c r="AC56" s="550"/>
      <c r="AD56" s="551"/>
    </row>
    <row r="57" spans="1:34" ht="12" customHeight="1" x14ac:dyDescent="0.2">
      <c r="A57" s="51"/>
      <c r="B57" s="546" t="s">
        <v>284</v>
      </c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  <c r="AA57" s="547"/>
      <c r="AB57" s="547"/>
      <c r="AC57" s="547"/>
      <c r="AD57" s="548"/>
    </row>
    <row r="58" spans="1:34" ht="9.75" customHeight="1" x14ac:dyDescent="0.2">
      <c r="A58" s="5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41"/>
    </row>
    <row r="59" spans="1:34" ht="12.75" customHeight="1" x14ac:dyDescent="0.2">
      <c r="A59" s="51"/>
      <c r="B59" s="552" t="s">
        <v>75</v>
      </c>
      <c r="C59" s="553"/>
      <c r="D59" s="553"/>
      <c r="E59" s="554"/>
      <c r="F59" s="543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44"/>
      <c r="AD59" s="545"/>
    </row>
    <row r="60" spans="1:34" ht="12.75" customHeight="1" x14ac:dyDescent="0.2">
      <c r="A60" s="51"/>
      <c r="B60" s="537"/>
      <c r="C60" s="538"/>
      <c r="D60" s="538"/>
      <c r="E60" s="539"/>
      <c r="F60" s="534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6"/>
    </row>
    <row r="61" spans="1:34" ht="12.75" customHeight="1" x14ac:dyDescent="0.2">
      <c r="A61" s="51"/>
      <c r="B61" s="537"/>
      <c r="C61" s="538"/>
      <c r="D61" s="538"/>
      <c r="E61" s="539"/>
      <c r="F61" s="534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6"/>
    </row>
    <row r="62" spans="1:34" ht="12.75" customHeight="1" x14ac:dyDescent="0.2">
      <c r="A62" s="51"/>
      <c r="B62" s="540"/>
      <c r="C62" s="541"/>
      <c r="D62" s="541"/>
      <c r="E62" s="542"/>
      <c r="F62" s="531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32"/>
      <c r="Z62" s="532"/>
      <c r="AA62" s="532"/>
      <c r="AB62" s="532"/>
      <c r="AC62" s="532"/>
      <c r="AD62" s="533"/>
    </row>
    <row r="63" spans="1:34" ht="9.75" customHeight="1" x14ac:dyDescent="0.2">
      <c r="A63" s="5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54"/>
    </row>
    <row r="64" spans="1:34" ht="15.6" customHeight="1" x14ac:dyDescent="0.2">
      <c r="A64" s="5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4"/>
    </row>
    <row r="65" spans="1:72" ht="9.75" customHeight="1" x14ac:dyDescent="0.2">
      <c r="A65" s="560" t="str">
        <f>"GP1440 Versjon: " &amp; 'GP-1440'!$AE$2</f>
        <v>GP1440 Versjon: 2.0</v>
      </c>
      <c r="B65" s="561"/>
      <c r="C65" s="561"/>
      <c r="D65" s="561"/>
      <c r="E65" s="561"/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561"/>
      <c r="Z65" s="561"/>
      <c r="AA65" s="561"/>
      <c r="AB65" s="561"/>
      <c r="AC65" s="561"/>
      <c r="AD65" s="562"/>
      <c r="AE65" s="1"/>
      <c r="AF65" s="70"/>
      <c r="AG65" s="70"/>
      <c r="AH65" s="70"/>
      <c r="AI65" s="70"/>
      <c r="AJ65" s="70"/>
      <c r="AK65" s="70"/>
      <c r="AL65" s="70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</row>
  </sheetData>
  <sheetProtection selectLockedCells="1"/>
  <mergeCells count="269">
    <mergeCell ref="W8:AD8"/>
    <mergeCell ref="B7:R10"/>
    <mergeCell ref="S5:AD5"/>
    <mergeCell ref="B5:N5"/>
    <mergeCell ref="B4:N4"/>
    <mergeCell ref="B3:N3"/>
    <mergeCell ref="B2:N2"/>
    <mergeCell ref="S1:AD4"/>
    <mergeCell ref="B1:N1"/>
    <mergeCell ref="V27:X27"/>
    <mergeCell ref="V28:X28"/>
    <mergeCell ref="Y28:AA28"/>
    <mergeCell ref="V23:X23"/>
    <mergeCell ref="V24:X24"/>
    <mergeCell ref="A65:AD65"/>
    <mergeCell ref="AB11:AD12"/>
    <mergeCell ref="W9:AD9"/>
    <mergeCell ref="AB14:AD14"/>
    <mergeCell ref="Y14:AA14"/>
    <mergeCell ref="AB13:AD13"/>
    <mergeCell ref="V14:X14"/>
    <mergeCell ref="V12:X12"/>
    <mergeCell ref="Y13:AA13"/>
    <mergeCell ref="V19:X19"/>
    <mergeCell ref="N11:R12"/>
    <mergeCell ref="Y12:AA12"/>
    <mergeCell ref="S11:AA11"/>
    <mergeCell ref="S12:U12"/>
    <mergeCell ref="B11:M12"/>
    <mergeCell ref="AB15:AD15"/>
    <mergeCell ref="AB18:AD18"/>
    <mergeCell ref="Y18:AA18"/>
    <mergeCell ref="AB17:AD17"/>
    <mergeCell ref="AB16:AD16"/>
    <mergeCell ref="Y17:AA17"/>
    <mergeCell ref="Y15:AA15"/>
    <mergeCell ref="Y16:AA16"/>
    <mergeCell ref="V20:X20"/>
    <mergeCell ref="Y20:AA20"/>
    <mergeCell ref="AB23:AD23"/>
    <mergeCell ref="AB26:AD26"/>
    <mergeCell ref="Y26:AA26"/>
    <mergeCell ref="AB25:AD25"/>
    <mergeCell ref="AB24:AD24"/>
    <mergeCell ref="Y25:AA25"/>
    <mergeCell ref="Y23:AA23"/>
    <mergeCell ref="AB19:AD19"/>
    <mergeCell ref="AB22:AD22"/>
    <mergeCell ref="Y22:AA22"/>
    <mergeCell ref="AB21:AD21"/>
    <mergeCell ref="AB20:AD20"/>
    <mergeCell ref="Y21:AA21"/>
    <mergeCell ref="Y19:AA19"/>
    <mergeCell ref="Y24:AA24"/>
    <mergeCell ref="V18:X18"/>
    <mergeCell ref="V21:X21"/>
    <mergeCell ref="V22:X22"/>
    <mergeCell ref="Y32:AA32"/>
    <mergeCell ref="AB31:AD31"/>
    <mergeCell ref="AB34:AD34"/>
    <mergeCell ref="Y34:AA34"/>
    <mergeCell ref="AB33:AD33"/>
    <mergeCell ref="AB32:AD32"/>
    <mergeCell ref="Y33:AA33"/>
    <mergeCell ref="Y31:AA31"/>
    <mergeCell ref="AB27:AD27"/>
    <mergeCell ref="AB30:AD30"/>
    <mergeCell ref="Y30:AA30"/>
    <mergeCell ref="AB29:AD29"/>
    <mergeCell ref="AB28:AD28"/>
    <mergeCell ref="Y29:AA29"/>
    <mergeCell ref="Y27:AA27"/>
    <mergeCell ref="AB42:AD42"/>
    <mergeCell ref="Y42:AA42"/>
    <mergeCell ref="AB41:AD41"/>
    <mergeCell ref="AB40:AD40"/>
    <mergeCell ref="Y41:AA41"/>
    <mergeCell ref="V41:X41"/>
    <mergeCell ref="Y35:AA35"/>
    <mergeCell ref="V35:X35"/>
    <mergeCell ref="V36:X36"/>
    <mergeCell ref="Y36:AA36"/>
    <mergeCell ref="AB35:AD35"/>
    <mergeCell ref="AB38:AD38"/>
    <mergeCell ref="Y38:AA38"/>
    <mergeCell ref="AB37:AD37"/>
    <mergeCell ref="AB36:AD36"/>
    <mergeCell ref="Y37:AA37"/>
    <mergeCell ref="V37:X37"/>
    <mergeCell ref="V38:X38"/>
    <mergeCell ref="F62:AD62"/>
    <mergeCell ref="F61:AD61"/>
    <mergeCell ref="F60:AD60"/>
    <mergeCell ref="Y47:AA47"/>
    <mergeCell ref="V47:X47"/>
    <mergeCell ref="V48:X48"/>
    <mergeCell ref="B60:E62"/>
    <mergeCell ref="F59:AD59"/>
    <mergeCell ref="B57:AD57"/>
    <mergeCell ref="B56:AD56"/>
    <mergeCell ref="B59:E59"/>
    <mergeCell ref="Y51:AA51"/>
    <mergeCell ref="V51:X51"/>
    <mergeCell ref="V52:X52"/>
    <mergeCell ref="Y52:AA52"/>
    <mergeCell ref="AB51:AD51"/>
    <mergeCell ref="Y48:AA48"/>
    <mergeCell ref="AB47:AD47"/>
    <mergeCell ref="AB50:AD50"/>
    <mergeCell ref="Y50:AA50"/>
    <mergeCell ref="AB49:AD49"/>
    <mergeCell ref="AB48:AD48"/>
    <mergeCell ref="Y49:AA49"/>
    <mergeCell ref="B55:AD55"/>
    <mergeCell ref="N26:R26"/>
    <mergeCell ref="N36:R36"/>
    <mergeCell ref="N37:R37"/>
    <mergeCell ref="N38:R38"/>
    <mergeCell ref="N41:R41"/>
    <mergeCell ref="N42:R42"/>
    <mergeCell ref="N27:R27"/>
    <mergeCell ref="N29:R29"/>
    <mergeCell ref="N30:R30"/>
    <mergeCell ref="N31:R31"/>
    <mergeCell ref="N28:R28"/>
    <mergeCell ref="AB53:AD53"/>
    <mergeCell ref="Y53:AA53"/>
    <mergeCell ref="Y43:AA43"/>
    <mergeCell ref="V43:X43"/>
    <mergeCell ref="V44:X44"/>
    <mergeCell ref="Y44:AA44"/>
    <mergeCell ref="AB43:AD43"/>
    <mergeCell ref="AB46:AD46"/>
    <mergeCell ref="Y46:AA46"/>
    <mergeCell ref="AB45:AD45"/>
    <mergeCell ref="AB44:AD44"/>
    <mergeCell ref="Y45:AA45"/>
    <mergeCell ref="V46:X46"/>
    <mergeCell ref="V49:X49"/>
    <mergeCell ref="V50:X50"/>
    <mergeCell ref="V13:X13"/>
    <mergeCell ref="V15:X15"/>
    <mergeCell ref="V16:X16"/>
    <mergeCell ref="V17:X17"/>
    <mergeCell ref="S13:U13"/>
    <mergeCell ref="S14:U14"/>
    <mergeCell ref="N39:R39"/>
    <mergeCell ref="B24:M24"/>
    <mergeCell ref="B25:M25"/>
    <mergeCell ref="B26:M26"/>
    <mergeCell ref="B36:M36"/>
    <mergeCell ref="B37:M37"/>
    <mergeCell ref="B38:M38"/>
    <mergeCell ref="B29:M29"/>
    <mergeCell ref="N32:R32"/>
    <mergeCell ref="N35:R35"/>
    <mergeCell ref="B39:M39"/>
    <mergeCell ref="N20:R20"/>
    <mergeCell ref="N21:R21"/>
    <mergeCell ref="N22:R22"/>
    <mergeCell ref="N23:R23"/>
    <mergeCell ref="N33:R33"/>
    <mergeCell ref="N34:R34"/>
    <mergeCell ref="V31:X31"/>
    <mergeCell ref="S18:U18"/>
    <mergeCell ref="S19:U19"/>
    <mergeCell ref="S20:U20"/>
    <mergeCell ref="S21:U21"/>
    <mergeCell ref="S22:U22"/>
    <mergeCell ref="S23:U23"/>
    <mergeCell ref="S15:U15"/>
    <mergeCell ref="S16:U16"/>
    <mergeCell ref="S17:U17"/>
    <mergeCell ref="N13:R13"/>
    <mergeCell ref="N15:R15"/>
    <mergeCell ref="N16:R16"/>
    <mergeCell ref="N24:R24"/>
    <mergeCell ref="N25:R25"/>
    <mergeCell ref="N17:R17"/>
    <mergeCell ref="N18:R18"/>
    <mergeCell ref="N19:R19"/>
    <mergeCell ref="S49:U49"/>
    <mergeCell ref="S38:U38"/>
    <mergeCell ref="S39:U39"/>
    <mergeCell ref="S40:U40"/>
    <mergeCell ref="S29:U29"/>
    <mergeCell ref="S30:U30"/>
    <mergeCell ref="S31:U31"/>
    <mergeCell ref="S32:U32"/>
    <mergeCell ref="S33:U33"/>
    <mergeCell ref="S34:U34"/>
    <mergeCell ref="S24:U24"/>
    <mergeCell ref="S25:U25"/>
    <mergeCell ref="S26:U26"/>
    <mergeCell ref="S27:U27"/>
    <mergeCell ref="S28:U28"/>
    <mergeCell ref="S37:U37"/>
    <mergeCell ref="B13:M13"/>
    <mergeCell ref="B19:M19"/>
    <mergeCell ref="B20:M20"/>
    <mergeCell ref="B21:M21"/>
    <mergeCell ref="B22:M22"/>
    <mergeCell ref="B23:M23"/>
    <mergeCell ref="B50:M50"/>
    <mergeCell ref="B51:M51"/>
    <mergeCell ref="N43:R43"/>
    <mergeCell ref="N51:R51"/>
    <mergeCell ref="B14:M14"/>
    <mergeCell ref="B15:M15"/>
    <mergeCell ref="B16:M16"/>
    <mergeCell ref="B17:M17"/>
    <mergeCell ref="B18:M18"/>
    <mergeCell ref="B27:M27"/>
    <mergeCell ref="B28:M28"/>
    <mergeCell ref="N47:R47"/>
    <mergeCell ref="N48:R48"/>
    <mergeCell ref="N49:R49"/>
    <mergeCell ref="N50:R50"/>
    <mergeCell ref="N45:R45"/>
    <mergeCell ref="N46:R46"/>
    <mergeCell ref="N14:R14"/>
    <mergeCell ref="V25:X25"/>
    <mergeCell ref="V26:X26"/>
    <mergeCell ref="V29:X29"/>
    <mergeCell ref="B40:M40"/>
    <mergeCell ref="B41:M41"/>
    <mergeCell ref="B46:M46"/>
    <mergeCell ref="S35:U35"/>
    <mergeCell ref="S36:U36"/>
    <mergeCell ref="B30:M30"/>
    <mergeCell ref="B31:M31"/>
    <mergeCell ref="B32:M32"/>
    <mergeCell ref="B33:M33"/>
    <mergeCell ref="V42:X42"/>
    <mergeCell ref="V45:X45"/>
    <mergeCell ref="B45:M45"/>
    <mergeCell ref="N40:R40"/>
    <mergeCell ref="B42:M42"/>
    <mergeCell ref="N44:R44"/>
    <mergeCell ref="B34:M34"/>
    <mergeCell ref="B35:M35"/>
    <mergeCell ref="B43:M43"/>
    <mergeCell ref="V30:X30"/>
    <mergeCell ref="V33:X33"/>
    <mergeCell ref="V34:X34"/>
    <mergeCell ref="V32:X32"/>
    <mergeCell ref="B52:M52"/>
    <mergeCell ref="AB52:AD52"/>
    <mergeCell ref="B47:M47"/>
    <mergeCell ref="B48:M48"/>
    <mergeCell ref="S47:U47"/>
    <mergeCell ref="S48:U48"/>
    <mergeCell ref="B49:M49"/>
    <mergeCell ref="N52:R52"/>
    <mergeCell ref="B44:M44"/>
    <mergeCell ref="S50:U50"/>
    <mergeCell ref="S51:U51"/>
    <mergeCell ref="S52:U52"/>
    <mergeCell ref="S41:U41"/>
    <mergeCell ref="S42:U42"/>
    <mergeCell ref="S43:U43"/>
    <mergeCell ref="S44:U44"/>
    <mergeCell ref="S45:U45"/>
    <mergeCell ref="S46:U46"/>
    <mergeCell ref="Y39:AA39"/>
    <mergeCell ref="V39:X39"/>
    <mergeCell ref="V40:X40"/>
    <mergeCell ref="Y40:AA40"/>
    <mergeCell ref="AB39:AD39"/>
  </mergeCells>
  <conditionalFormatting sqref="B7:R10">
    <cfRule type="containsText" dxfId="360" priority="22" stopIfTrue="1" operator="containsText" text="dette">
      <formula>NOT(ISERROR(SEARCH("dette",B7)))</formula>
    </cfRule>
  </conditionalFormatting>
  <conditionalFormatting sqref="N13">
    <cfRule type="cellIs" dxfId="359" priority="21" stopIfTrue="1" operator="equal">
      <formula>"husk regnr"</formula>
    </cfRule>
  </conditionalFormatting>
  <conditionalFormatting sqref="S13">
    <cfRule type="cellIs" dxfId="358" priority="19" stopIfTrue="1" operator="equal">
      <formula>"husk ant km"</formula>
    </cfRule>
  </conditionalFormatting>
  <conditionalFormatting sqref="N15 N17 N19 N21 N23 N25 N27 N29 N31 N33 N35 N37 N39 N41 N43 N45 N47 N49 N51">
    <cfRule type="cellIs" dxfId="357" priority="6" stopIfTrue="1" operator="equal">
      <formula>"husk regnr"</formula>
    </cfRule>
  </conditionalFormatting>
  <conditionalFormatting sqref="V13">
    <cfRule type="cellIs" dxfId="356" priority="5" stopIfTrue="1" operator="equal">
      <formula>"husk ant km"</formula>
    </cfRule>
  </conditionalFormatting>
  <conditionalFormatting sqref="Y13">
    <cfRule type="cellIs" dxfId="355" priority="4" stopIfTrue="1" operator="equal">
      <formula>"husk ant km"</formula>
    </cfRule>
  </conditionalFormatting>
  <conditionalFormatting sqref="S15 S17 S19 S21 S23 S25 S27 S29 S31 S33 S35 S37 S39 S41 S43 S45 S47 S49 S51">
    <cfRule type="cellIs" dxfId="354" priority="3" stopIfTrue="1" operator="equal">
      <formula>"husk ant km"</formula>
    </cfRule>
  </conditionalFormatting>
  <conditionalFormatting sqref="V15 V17 V19 V21 V23 V25 V27 V29 V31 V33 V35 V37 V39 V41 V43 V45 V47 V49 V51">
    <cfRule type="cellIs" dxfId="353" priority="2" stopIfTrue="1" operator="equal">
      <formula>"husk ant km"</formula>
    </cfRule>
  </conditionalFormatting>
  <conditionalFormatting sqref="Y15 Y17 Y19 Y21 Y23 Y25 Y27 Y29 Y31 Y33 Y35 Y37 Y39 Y41 Y43 Y45 Y47 Y49 Y51">
    <cfRule type="cellIs" dxfId="352" priority="1" stopIfTrue="1" operator="equal">
      <formula>"husk ant km"</formula>
    </cfRule>
  </conditionalFormatting>
  <hyperlinks>
    <hyperlink ref="W9:AD9" location="'GP-1440'!A1" display="'GP-1440'!A1"/>
  </hyperlinks>
  <pageMargins left="0.25" right="0.25" top="0.75" bottom="0.75" header="0.3" footer="0.3"/>
  <pageSetup paperSize="9" scale="91" orientation="portrait" blackAndWhite="1"/>
  <ignoredErrors>
    <ignoredError sqref="AE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BT68"/>
  <sheetViews>
    <sheetView showGridLines="0" showZeros="0" zoomScale="115" zoomScaleNormal="115" zoomScalePageLayoutView="11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3" width="3.28515625" style="1"/>
    <col min="4" max="4" width="5.7109375" style="1" customWidth="1"/>
    <col min="5" max="12" width="3.28515625" style="1"/>
    <col min="13" max="13" width="1.7109375" style="1" customWidth="1"/>
    <col min="14" max="16" width="3.28515625" style="1"/>
    <col min="17" max="17" width="1.7109375" style="1" customWidth="1"/>
    <col min="18" max="20" width="3.28515625" style="1"/>
    <col min="21" max="21" width="3.28515625" style="1" customWidth="1"/>
    <col min="22" max="30" width="3.28515625" style="1"/>
    <col min="31" max="34" width="3.42578125" style="1" bestFit="1" customWidth="1"/>
    <col min="35" max="16384" width="3.28515625" style="1"/>
  </cols>
  <sheetData>
    <row r="1" spans="1:34" ht="9.75" customHeight="1" x14ac:dyDescent="0.2">
      <c r="A1" s="20"/>
      <c r="B1" s="591" t="str">
        <f>'GP-1440'!B1</f>
        <v>Fra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3"/>
      <c r="O1" s="21"/>
      <c r="P1" s="21"/>
      <c r="Q1" s="21"/>
      <c r="R1" s="21"/>
      <c r="S1" s="585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4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4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4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4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621" t="s">
        <v>74</v>
      </c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3"/>
    </row>
    <row r="6" spans="1:34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4" ht="5.0999999999999996" customHeight="1" x14ac:dyDescent="0.2">
      <c r="A7" s="51"/>
      <c r="B7" s="58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15"/>
      <c r="T7" s="15"/>
      <c r="U7" s="15"/>
      <c r="V7" s="7"/>
      <c r="W7" s="8"/>
      <c r="X7" s="8"/>
      <c r="Y7" s="8"/>
      <c r="Z7" s="8"/>
      <c r="AA7" s="8"/>
      <c r="AB7" s="8"/>
      <c r="AC7" s="8"/>
      <c r="AD7" s="90"/>
    </row>
    <row r="8" spans="1:34" ht="9.75" customHeight="1" x14ac:dyDescent="0.2">
      <c r="A8" s="51"/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15"/>
      <c r="T8" s="15"/>
      <c r="U8" s="1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4" ht="15" customHeight="1" x14ac:dyDescent="0.2">
      <c r="A9" s="51"/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15"/>
      <c r="T9" s="15"/>
      <c r="U9" s="1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4" ht="5.0999999999999996" customHeight="1" x14ac:dyDescent="0.2">
      <c r="A10" s="51"/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91"/>
    </row>
    <row r="11" spans="1:34" ht="12.75" customHeight="1" x14ac:dyDescent="0.2">
      <c r="A11" s="51"/>
      <c r="B11" s="563" t="s">
        <v>261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5"/>
      <c r="N11" s="631" t="s">
        <v>105</v>
      </c>
      <c r="O11" s="631"/>
      <c r="P11" s="631"/>
      <c r="Q11" s="631"/>
      <c r="R11" s="631" t="s">
        <v>106</v>
      </c>
      <c r="S11" s="631"/>
      <c r="T11" s="624" t="s">
        <v>107</v>
      </c>
      <c r="U11" s="625"/>
      <c r="V11" s="625"/>
      <c r="W11" s="625"/>
      <c r="X11" s="625"/>
      <c r="Y11" s="626"/>
      <c r="Z11" s="626"/>
      <c r="AA11" s="627"/>
      <c r="AB11" s="633" t="s">
        <v>15</v>
      </c>
      <c r="AC11" s="633"/>
      <c r="AD11" s="633"/>
    </row>
    <row r="12" spans="1:34" ht="12.75" customHeight="1" x14ac:dyDescent="0.2">
      <c r="A12" s="51"/>
      <c r="B12" s="566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8"/>
      <c r="N12" s="631"/>
      <c r="O12" s="631"/>
      <c r="P12" s="631"/>
      <c r="Q12" s="631"/>
      <c r="R12" s="631"/>
      <c r="S12" s="631"/>
      <c r="T12" s="628" t="s">
        <v>108</v>
      </c>
      <c r="U12" s="629"/>
      <c r="V12" s="628" t="s">
        <v>122</v>
      </c>
      <c r="W12" s="630"/>
      <c r="X12" s="629"/>
      <c r="Y12" s="569" t="s">
        <v>123</v>
      </c>
      <c r="Z12" s="570"/>
      <c r="AA12" s="571"/>
      <c r="AB12" s="633"/>
      <c r="AC12" s="633"/>
      <c r="AD12" s="633"/>
    </row>
    <row r="13" spans="1:34" ht="9.75" customHeight="1" x14ac:dyDescent="0.2">
      <c r="A13" s="51"/>
      <c r="B13" s="512" t="s">
        <v>16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4"/>
      <c r="N13" s="604" t="str">
        <f>IF(B14="","",IF(N14="","husk regnr",""))</f>
        <v/>
      </c>
      <c r="O13" s="605"/>
      <c r="P13" s="605"/>
      <c r="Q13" s="606"/>
      <c r="R13" s="442"/>
      <c r="S13" s="443"/>
      <c r="T13" s="442"/>
      <c r="U13" s="443"/>
      <c r="V13" s="609"/>
      <c r="W13" s="610"/>
      <c r="X13" s="611"/>
      <c r="Y13" s="609"/>
      <c r="Z13" s="610"/>
      <c r="AA13" s="611"/>
      <c r="AB13" s="452"/>
      <c r="AC13" s="453"/>
      <c r="AD13" s="454"/>
      <c r="AE13" s="113"/>
      <c r="AF13" s="113"/>
      <c r="AG13" s="113"/>
      <c r="AH13" s="113"/>
    </row>
    <row r="14" spans="1:34" ht="15.6" customHeight="1" x14ac:dyDescent="0.2">
      <c r="A14" s="51"/>
      <c r="B14" s="506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8"/>
      <c r="N14" s="506"/>
      <c r="O14" s="507"/>
      <c r="P14" s="507"/>
      <c r="Q14" s="508"/>
      <c r="R14" s="459"/>
      <c r="S14" s="460"/>
      <c r="T14" s="612"/>
      <c r="U14" s="614"/>
      <c r="V14" s="612"/>
      <c r="W14" s="613"/>
      <c r="X14" s="614"/>
      <c r="Y14" s="615"/>
      <c r="Z14" s="616"/>
      <c r="AA14" s="617"/>
      <c r="AB14" s="509">
        <f>(T14*'Satser m.v.'!D$61)+(R14*'Satser m.v.'!D$62*T14)+(V14*'Satser m.v.'!D$64)+(Y14*'Satser m.v.'!D$64)</f>
        <v>0</v>
      </c>
      <c r="AC14" s="510"/>
      <c r="AD14" s="511"/>
    </row>
    <row r="15" spans="1:34" ht="9.75" customHeight="1" x14ac:dyDescent="0.2">
      <c r="A15" s="51"/>
      <c r="B15" s="512" t="s">
        <v>17</v>
      </c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4"/>
      <c r="N15" s="604" t="str">
        <f>IF(B16="","",IF(N16="","husk regnr",""))</f>
        <v/>
      </c>
      <c r="O15" s="605"/>
      <c r="P15" s="605"/>
      <c r="Q15" s="606"/>
      <c r="R15" s="442"/>
      <c r="S15" s="443"/>
      <c r="T15" s="607" t="str">
        <f>IF(N16="","",IF(T16="","husk ant km",""))</f>
        <v/>
      </c>
      <c r="U15" s="608"/>
      <c r="V15" s="609" t="str">
        <f>IF(V16&gt;T16,"OBS!","")</f>
        <v/>
      </c>
      <c r="W15" s="610"/>
      <c r="X15" s="611"/>
      <c r="Y15" s="609" t="str">
        <f>IF(Y16&gt;T16,"OBS!","")</f>
        <v/>
      </c>
      <c r="Z15" s="610"/>
      <c r="AA15" s="611"/>
      <c r="AB15" s="452"/>
      <c r="AC15" s="453"/>
      <c r="AD15" s="454"/>
      <c r="AE15" s="113"/>
      <c r="AF15" s="113"/>
      <c r="AG15" s="113"/>
      <c r="AH15" s="113"/>
    </row>
    <row r="16" spans="1:34" ht="15.6" customHeight="1" x14ac:dyDescent="0.2">
      <c r="A16" s="51"/>
      <c r="B16" s="506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8"/>
      <c r="N16" s="506"/>
      <c r="O16" s="507"/>
      <c r="P16" s="507"/>
      <c r="Q16" s="508"/>
      <c r="R16" s="459"/>
      <c r="S16" s="460"/>
      <c r="T16" s="612"/>
      <c r="U16" s="614"/>
      <c r="V16" s="612"/>
      <c r="W16" s="613"/>
      <c r="X16" s="614"/>
      <c r="Y16" s="615"/>
      <c r="Z16" s="616"/>
      <c r="AA16" s="617"/>
      <c r="AB16" s="509">
        <f>(T16*'Satser m.v.'!D$61)+(R16*'Satser m.v.'!D$62*T16)+(V16*'Satser m.v.'!D$64)+(Y16*'Satser m.v.'!D$64)</f>
        <v>0</v>
      </c>
      <c r="AC16" s="510"/>
      <c r="AD16" s="511"/>
    </row>
    <row r="17" spans="1:34" ht="9.75" customHeight="1" x14ac:dyDescent="0.2">
      <c r="A17" s="51"/>
      <c r="B17" s="512" t="s">
        <v>18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4"/>
      <c r="N17" s="604" t="str">
        <f>IF(B18="","",IF(N18="","husk regnr",""))</f>
        <v/>
      </c>
      <c r="O17" s="605"/>
      <c r="P17" s="605"/>
      <c r="Q17" s="606"/>
      <c r="R17" s="442"/>
      <c r="S17" s="443"/>
      <c r="T17" s="442"/>
      <c r="U17" s="443"/>
      <c r="V17" s="609"/>
      <c r="W17" s="610"/>
      <c r="X17" s="611"/>
      <c r="Y17" s="609"/>
      <c r="Z17" s="610"/>
      <c r="AA17" s="611"/>
      <c r="AB17" s="452"/>
      <c r="AC17" s="453"/>
      <c r="AD17" s="454"/>
      <c r="AE17" s="113"/>
      <c r="AF17" s="113"/>
      <c r="AG17" s="113"/>
      <c r="AH17" s="113"/>
    </row>
    <row r="18" spans="1:34" ht="15.6" customHeight="1" x14ac:dyDescent="0.2">
      <c r="A18" s="51"/>
      <c r="B18" s="506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8"/>
      <c r="N18" s="506"/>
      <c r="O18" s="507"/>
      <c r="P18" s="507"/>
      <c r="Q18" s="508"/>
      <c r="R18" s="459"/>
      <c r="S18" s="460"/>
      <c r="T18" s="612"/>
      <c r="U18" s="614"/>
      <c r="V18" s="612"/>
      <c r="W18" s="613"/>
      <c r="X18" s="614"/>
      <c r="Y18" s="615"/>
      <c r="Z18" s="616"/>
      <c r="AA18" s="617"/>
      <c r="AB18" s="509">
        <f>(T18*'Satser m.v.'!D$61)+(R18*'Satser m.v.'!D$62*T18)+(V18*'Satser m.v.'!D$64)+(Y18*'Satser m.v.'!D$64)</f>
        <v>0</v>
      </c>
      <c r="AC18" s="510"/>
      <c r="AD18" s="511"/>
    </row>
    <row r="19" spans="1:34" ht="9.75" customHeight="1" x14ac:dyDescent="0.2">
      <c r="A19" s="51"/>
      <c r="B19" s="512" t="s">
        <v>19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4"/>
      <c r="N19" s="604" t="str">
        <f>IF(B20="","",IF(N20="","husk regnr",""))</f>
        <v/>
      </c>
      <c r="O19" s="605"/>
      <c r="P19" s="605"/>
      <c r="Q19" s="606"/>
      <c r="R19" s="442"/>
      <c r="S19" s="443"/>
      <c r="T19" s="607" t="str">
        <f>IF(N20="","",IF(T20="","husk ant km",""))</f>
        <v/>
      </c>
      <c r="U19" s="608"/>
      <c r="V19" s="609" t="str">
        <f>IF(V20&gt;T20,"OBS!","")</f>
        <v/>
      </c>
      <c r="W19" s="610"/>
      <c r="X19" s="611"/>
      <c r="Y19" s="609" t="str">
        <f>IF(Y20&gt;T20,"OBS!","")</f>
        <v/>
      </c>
      <c r="Z19" s="610"/>
      <c r="AA19" s="611"/>
      <c r="AB19" s="452"/>
      <c r="AC19" s="453"/>
      <c r="AD19" s="454"/>
      <c r="AE19" s="113"/>
      <c r="AF19" s="113"/>
      <c r="AG19" s="113"/>
      <c r="AH19" s="113"/>
    </row>
    <row r="20" spans="1:34" ht="15.6" customHeight="1" x14ac:dyDescent="0.2">
      <c r="A20" s="51"/>
      <c r="B20" s="506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8"/>
      <c r="N20" s="506"/>
      <c r="O20" s="507"/>
      <c r="P20" s="507"/>
      <c r="Q20" s="508"/>
      <c r="R20" s="459"/>
      <c r="S20" s="460"/>
      <c r="T20" s="612"/>
      <c r="U20" s="614"/>
      <c r="V20" s="612"/>
      <c r="W20" s="613"/>
      <c r="X20" s="614"/>
      <c r="Y20" s="615"/>
      <c r="Z20" s="616"/>
      <c r="AA20" s="617"/>
      <c r="AB20" s="509">
        <f>(T20*'Satser m.v.'!D$61)+(R20*'Satser m.v.'!D$62*T20)+(V20*'Satser m.v.'!D$64)+(Y20*'Satser m.v.'!D$64)</f>
        <v>0</v>
      </c>
      <c r="AC20" s="510"/>
      <c r="AD20" s="511"/>
    </row>
    <row r="21" spans="1:34" ht="9.75" customHeight="1" x14ac:dyDescent="0.2">
      <c r="A21" s="51"/>
      <c r="B21" s="512" t="s">
        <v>20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4"/>
      <c r="N21" s="604" t="str">
        <f>IF(B22="","",IF(N22="","husk regnr",""))</f>
        <v/>
      </c>
      <c r="O21" s="605"/>
      <c r="P21" s="605"/>
      <c r="Q21" s="606"/>
      <c r="R21" s="442"/>
      <c r="S21" s="443"/>
      <c r="T21" s="607" t="str">
        <f>IF(N22="","",IF(T22="","husk ant km",""))</f>
        <v/>
      </c>
      <c r="U21" s="608"/>
      <c r="V21" s="609" t="str">
        <f>IF(V22&gt;T22,"OBS!","")</f>
        <v/>
      </c>
      <c r="W21" s="610"/>
      <c r="X21" s="611"/>
      <c r="Y21" s="609" t="str">
        <f>IF(Y22&gt;T22,"OBS!","")</f>
        <v/>
      </c>
      <c r="Z21" s="610"/>
      <c r="AA21" s="611"/>
      <c r="AB21" s="452"/>
      <c r="AC21" s="453"/>
      <c r="AD21" s="454"/>
      <c r="AE21" s="113"/>
      <c r="AF21" s="113"/>
      <c r="AG21" s="113"/>
      <c r="AH21" s="113"/>
    </row>
    <row r="22" spans="1:34" ht="15.6" customHeight="1" x14ac:dyDescent="0.2">
      <c r="A22" s="51"/>
      <c r="B22" s="603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8"/>
      <c r="N22" s="506"/>
      <c r="O22" s="507"/>
      <c r="P22" s="507"/>
      <c r="Q22" s="508"/>
      <c r="R22" s="459"/>
      <c r="S22" s="460"/>
      <c r="T22" s="612"/>
      <c r="U22" s="614"/>
      <c r="V22" s="612"/>
      <c r="W22" s="613"/>
      <c r="X22" s="614"/>
      <c r="Y22" s="615"/>
      <c r="Z22" s="616"/>
      <c r="AA22" s="617"/>
      <c r="AB22" s="509">
        <f>(T22*'Satser m.v.'!D$61)+(R22*'Satser m.v.'!D$62*T22)+(V22*'Satser m.v.'!D$64)+(Y22*'Satser m.v.'!D$64)</f>
        <v>0</v>
      </c>
      <c r="AC22" s="510"/>
      <c r="AD22" s="511"/>
    </row>
    <row r="23" spans="1:34" ht="9.75" customHeight="1" x14ac:dyDescent="0.2">
      <c r="A23" s="51"/>
      <c r="B23" s="512" t="s">
        <v>21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4"/>
      <c r="N23" s="604" t="str">
        <f>IF(B24="","",IF(N24="","husk regnr",""))</f>
        <v/>
      </c>
      <c r="O23" s="605"/>
      <c r="P23" s="605"/>
      <c r="Q23" s="606"/>
      <c r="R23" s="442"/>
      <c r="S23" s="443"/>
      <c r="T23" s="607" t="str">
        <f>IF(N24="","",IF(T24="","husk ant km",""))</f>
        <v/>
      </c>
      <c r="U23" s="608"/>
      <c r="V23" s="609" t="str">
        <f>IF(V24&gt;T24,"OBS!","")</f>
        <v/>
      </c>
      <c r="W23" s="610"/>
      <c r="X23" s="611"/>
      <c r="Y23" s="609" t="str">
        <f>IF(Y24&gt;T24,"OBS!","")</f>
        <v/>
      </c>
      <c r="Z23" s="610"/>
      <c r="AA23" s="611"/>
      <c r="AB23" s="452"/>
      <c r="AC23" s="453"/>
      <c r="AD23" s="454"/>
      <c r="AE23" s="113"/>
      <c r="AF23" s="113"/>
      <c r="AG23" s="113"/>
      <c r="AH23" s="113"/>
    </row>
    <row r="24" spans="1:34" ht="15.6" customHeight="1" x14ac:dyDescent="0.2">
      <c r="A24" s="51"/>
      <c r="B24" s="506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8"/>
      <c r="N24" s="506"/>
      <c r="O24" s="507"/>
      <c r="P24" s="507"/>
      <c r="Q24" s="508"/>
      <c r="R24" s="459"/>
      <c r="S24" s="460"/>
      <c r="T24" s="612"/>
      <c r="U24" s="614"/>
      <c r="V24" s="612"/>
      <c r="W24" s="613"/>
      <c r="X24" s="614"/>
      <c r="Y24" s="615"/>
      <c r="Z24" s="616"/>
      <c r="AA24" s="617"/>
      <c r="AB24" s="509">
        <f>(T24*'Satser m.v.'!D$61)+(R24*'Satser m.v.'!D$62*T24)+(V24*'Satser m.v.'!D$64)+(Y24*'Satser m.v.'!D$64)</f>
        <v>0</v>
      </c>
      <c r="AC24" s="510"/>
      <c r="AD24" s="511"/>
    </row>
    <row r="25" spans="1:34" ht="9.75" customHeight="1" x14ac:dyDescent="0.2">
      <c r="A25" s="51"/>
      <c r="B25" s="512" t="s">
        <v>22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4"/>
      <c r="N25" s="604" t="str">
        <f>IF(B26="","",IF(N26="","husk regnr",""))</f>
        <v/>
      </c>
      <c r="O25" s="605"/>
      <c r="P25" s="605"/>
      <c r="Q25" s="606"/>
      <c r="R25" s="442"/>
      <c r="S25" s="443"/>
      <c r="T25" s="607" t="str">
        <f>IF(N26="","",IF(T26="","husk ant km",""))</f>
        <v/>
      </c>
      <c r="U25" s="608"/>
      <c r="V25" s="609" t="str">
        <f>IF(V26&gt;T26,"OBS!","")</f>
        <v/>
      </c>
      <c r="W25" s="610"/>
      <c r="X25" s="611"/>
      <c r="Y25" s="609" t="str">
        <f>IF(Y26&gt;T26,"OBS!","")</f>
        <v/>
      </c>
      <c r="Z25" s="610"/>
      <c r="AA25" s="611"/>
      <c r="AB25" s="452"/>
      <c r="AC25" s="453"/>
      <c r="AD25" s="454"/>
      <c r="AE25" s="113"/>
      <c r="AF25" s="113"/>
      <c r="AG25" s="113"/>
      <c r="AH25" s="113"/>
    </row>
    <row r="26" spans="1:34" ht="15.6" customHeight="1" x14ac:dyDescent="0.2">
      <c r="A26" s="51"/>
      <c r="B26" s="506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8"/>
      <c r="N26" s="506"/>
      <c r="O26" s="507"/>
      <c r="P26" s="507"/>
      <c r="Q26" s="508"/>
      <c r="R26" s="459"/>
      <c r="S26" s="460"/>
      <c r="T26" s="612"/>
      <c r="U26" s="614"/>
      <c r="V26" s="612"/>
      <c r="W26" s="613"/>
      <c r="X26" s="614"/>
      <c r="Y26" s="615"/>
      <c r="Z26" s="616"/>
      <c r="AA26" s="617"/>
      <c r="AB26" s="509">
        <f>(T26*'Satser m.v.'!D$61)+(R26*'Satser m.v.'!D$62*T26)+(V26*'Satser m.v.'!D$64)+(Y26*'Satser m.v.'!D$64)</f>
        <v>0</v>
      </c>
      <c r="AC26" s="510"/>
      <c r="AD26" s="511"/>
    </row>
    <row r="27" spans="1:34" ht="9.75" customHeight="1" x14ac:dyDescent="0.2">
      <c r="A27" s="51"/>
      <c r="B27" s="512" t="s">
        <v>23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4"/>
      <c r="N27" s="604" t="str">
        <f>IF(B28="","",IF(N28="","husk regnr",""))</f>
        <v/>
      </c>
      <c r="O27" s="605"/>
      <c r="P27" s="605"/>
      <c r="Q27" s="606"/>
      <c r="R27" s="442"/>
      <c r="S27" s="443"/>
      <c r="T27" s="607" t="str">
        <f>IF(N28="","",IF(T28="","husk ant km",""))</f>
        <v/>
      </c>
      <c r="U27" s="608"/>
      <c r="V27" s="609" t="str">
        <f>IF(V28&gt;T28,"OBS!","")</f>
        <v/>
      </c>
      <c r="W27" s="610"/>
      <c r="X27" s="611"/>
      <c r="Y27" s="609" t="str">
        <f>IF(Y28&gt;T28,"OBS!","")</f>
        <v/>
      </c>
      <c r="Z27" s="610"/>
      <c r="AA27" s="611"/>
      <c r="AB27" s="452"/>
      <c r="AC27" s="453"/>
      <c r="AD27" s="454"/>
      <c r="AE27" s="113"/>
      <c r="AF27" s="113"/>
      <c r="AG27" s="113"/>
      <c r="AH27" s="113"/>
    </row>
    <row r="28" spans="1:34" ht="15.6" customHeight="1" x14ac:dyDescent="0.2">
      <c r="A28" s="51"/>
      <c r="B28" s="506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8"/>
      <c r="N28" s="506"/>
      <c r="O28" s="507"/>
      <c r="P28" s="507"/>
      <c r="Q28" s="508"/>
      <c r="R28" s="459"/>
      <c r="S28" s="460"/>
      <c r="T28" s="612"/>
      <c r="U28" s="614"/>
      <c r="V28" s="612"/>
      <c r="W28" s="613"/>
      <c r="X28" s="614"/>
      <c r="Y28" s="615"/>
      <c r="Z28" s="616"/>
      <c r="AA28" s="617"/>
      <c r="AB28" s="509">
        <f>(T28*'Satser m.v.'!D$61)+(R28*'Satser m.v.'!D$62*T28)+(V28*'Satser m.v.'!D$64)+(Y28*'Satser m.v.'!D$64)</f>
        <v>0</v>
      </c>
      <c r="AC28" s="510"/>
      <c r="AD28" s="511"/>
    </row>
    <row r="29" spans="1:34" ht="9.75" customHeight="1" x14ac:dyDescent="0.2">
      <c r="A29" s="51"/>
      <c r="B29" s="512" t="s">
        <v>24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4"/>
      <c r="N29" s="604" t="str">
        <f>IF(B30="","",IF(N30="","husk regnr",""))</f>
        <v/>
      </c>
      <c r="O29" s="605"/>
      <c r="P29" s="605"/>
      <c r="Q29" s="606"/>
      <c r="R29" s="442"/>
      <c r="S29" s="443"/>
      <c r="T29" s="607" t="str">
        <f>IF(N30="","",IF(T30="","husk ant km",""))</f>
        <v/>
      </c>
      <c r="U29" s="608"/>
      <c r="V29" s="609" t="str">
        <f>IF(V30&gt;T30,"OBS!","")</f>
        <v/>
      </c>
      <c r="W29" s="610"/>
      <c r="X29" s="611"/>
      <c r="Y29" s="609" t="str">
        <f>IF(Y30&gt;T30,"OBS!","")</f>
        <v/>
      </c>
      <c r="Z29" s="610"/>
      <c r="AA29" s="611"/>
      <c r="AB29" s="452"/>
      <c r="AC29" s="453"/>
      <c r="AD29" s="454"/>
      <c r="AE29" s="113"/>
      <c r="AF29" s="113"/>
      <c r="AG29" s="113"/>
      <c r="AH29" s="113"/>
    </row>
    <row r="30" spans="1:34" ht="15.6" customHeight="1" x14ac:dyDescent="0.2">
      <c r="A30" s="51"/>
      <c r="B30" s="506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8"/>
      <c r="N30" s="506"/>
      <c r="O30" s="507"/>
      <c r="P30" s="507"/>
      <c r="Q30" s="508"/>
      <c r="R30" s="459"/>
      <c r="S30" s="460"/>
      <c r="T30" s="612"/>
      <c r="U30" s="614"/>
      <c r="V30" s="612"/>
      <c r="W30" s="613"/>
      <c r="X30" s="614"/>
      <c r="Y30" s="615"/>
      <c r="Z30" s="616"/>
      <c r="AA30" s="617"/>
      <c r="AB30" s="509">
        <f>(T30*'Satser m.v.'!D$61)+(R30*'Satser m.v.'!D$62*T30)+(V30*'Satser m.v.'!D$64)+(Y30*'Satser m.v.'!D$64)</f>
        <v>0</v>
      </c>
      <c r="AC30" s="510"/>
      <c r="AD30" s="511"/>
    </row>
    <row r="31" spans="1:34" ht="9.75" customHeight="1" x14ac:dyDescent="0.2">
      <c r="A31" s="51"/>
      <c r="B31" s="512" t="s">
        <v>25</v>
      </c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4"/>
      <c r="N31" s="604" t="str">
        <f>IF(B32="","",IF(N32="","husk regnr",""))</f>
        <v/>
      </c>
      <c r="O31" s="605"/>
      <c r="P31" s="605"/>
      <c r="Q31" s="606"/>
      <c r="R31" s="442"/>
      <c r="S31" s="443"/>
      <c r="T31" s="607" t="str">
        <f>IF(N32="","",IF(T32="","husk ant km",""))</f>
        <v/>
      </c>
      <c r="U31" s="608"/>
      <c r="V31" s="609" t="str">
        <f>IF(V32&gt;T32,"OBS!","")</f>
        <v/>
      </c>
      <c r="W31" s="610"/>
      <c r="X31" s="611"/>
      <c r="Y31" s="609" t="str">
        <f>IF(Y32&gt;T32,"OBS!","")</f>
        <v/>
      </c>
      <c r="Z31" s="610"/>
      <c r="AA31" s="611"/>
      <c r="AB31" s="452"/>
      <c r="AC31" s="453"/>
      <c r="AD31" s="454"/>
      <c r="AE31" s="113"/>
      <c r="AF31" s="113"/>
      <c r="AG31" s="113"/>
      <c r="AH31" s="113"/>
    </row>
    <row r="32" spans="1:34" ht="15.6" customHeight="1" x14ac:dyDescent="0.2">
      <c r="A32" s="51"/>
      <c r="B32" s="603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8"/>
      <c r="N32" s="506"/>
      <c r="O32" s="507"/>
      <c r="P32" s="507"/>
      <c r="Q32" s="508"/>
      <c r="R32" s="459"/>
      <c r="S32" s="460"/>
      <c r="T32" s="612"/>
      <c r="U32" s="614"/>
      <c r="V32" s="612"/>
      <c r="W32" s="613"/>
      <c r="X32" s="614"/>
      <c r="Y32" s="615"/>
      <c r="Z32" s="616"/>
      <c r="AA32" s="617"/>
      <c r="AB32" s="509">
        <f>(T32*'Satser m.v.'!D$61)+(R32*'Satser m.v.'!D$62*T32)+(V32*'Satser m.v.'!D$64)+(Y32*'Satser m.v.'!D$64)</f>
        <v>0</v>
      </c>
      <c r="AC32" s="510"/>
      <c r="AD32" s="511"/>
    </row>
    <row r="33" spans="1:34" ht="9.75" customHeight="1" x14ac:dyDescent="0.2">
      <c r="A33" s="51"/>
      <c r="B33" s="512" t="s">
        <v>26</v>
      </c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4"/>
      <c r="N33" s="604" t="str">
        <f>IF(B34="","",IF(N34="","husk regnr",""))</f>
        <v/>
      </c>
      <c r="O33" s="605"/>
      <c r="P33" s="605"/>
      <c r="Q33" s="606"/>
      <c r="R33" s="442"/>
      <c r="S33" s="443"/>
      <c r="T33" s="607" t="str">
        <f>IF(N34="","",IF(T34="","husk ant km",""))</f>
        <v/>
      </c>
      <c r="U33" s="608"/>
      <c r="V33" s="609" t="str">
        <f>IF(V34&gt;T34,"OBS!","")</f>
        <v/>
      </c>
      <c r="W33" s="610"/>
      <c r="X33" s="611"/>
      <c r="Y33" s="609" t="str">
        <f>IF(Y34&gt;T34,"OBS!","")</f>
        <v/>
      </c>
      <c r="Z33" s="610"/>
      <c r="AA33" s="611"/>
      <c r="AB33" s="452"/>
      <c r="AC33" s="453"/>
      <c r="AD33" s="454"/>
      <c r="AE33" s="113"/>
      <c r="AF33" s="113"/>
      <c r="AG33" s="113"/>
      <c r="AH33" s="113"/>
    </row>
    <row r="34" spans="1:34" ht="15.6" customHeight="1" x14ac:dyDescent="0.2">
      <c r="A34" s="51"/>
      <c r="B34" s="506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8"/>
      <c r="N34" s="506"/>
      <c r="O34" s="507"/>
      <c r="P34" s="507"/>
      <c r="Q34" s="508"/>
      <c r="R34" s="459"/>
      <c r="S34" s="460"/>
      <c r="T34" s="612"/>
      <c r="U34" s="614"/>
      <c r="V34" s="612"/>
      <c r="W34" s="613"/>
      <c r="X34" s="614"/>
      <c r="Y34" s="615"/>
      <c r="Z34" s="616"/>
      <c r="AA34" s="617"/>
      <c r="AB34" s="509">
        <f>(T34*'Satser m.v.'!D$61)+(R34*'Satser m.v.'!D$62*T34)+(V34*'Satser m.v.'!D$64)+(Y34*'Satser m.v.'!D$64)</f>
        <v>0</v>
      </c>
      <c r="AC34" s="510"/>
      <c r="AD34" s="511"/>
    </row>
    <row r="35" spans="1:34" ht="9.75" customHeight="1" x14ac:dyDescent="0.2">
      <c r="A35" s="51"/>
      <c r="B35" s="512" t="s">
        <v>30</v>
      </c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4"/>
      <c r="N35" s="604" t="str">
        <f>IF(B36="","",IF(N36="","husk regnr",""))</f>
        <v/>
      </c>
      <c r="O35" s="605"/>
      <c r="P35" s="605"/>
      <c r="Q35" s="606"/>
      <c r="R35" s="442"/>
      <c r="S35" s="443"/>
      <c r="T35" s="607" t="str">
        <f>IF(N36="","",IF(T36="","husk ant km",""))</f>
        <v/>
      </c>
      <c r="U35" s="608"/>
      <c r="V35" s="609" t="str">
        <f>IF(V36&gt;T36,"OBS!","")</f>
        <v/>
      </c>
      <c r="W35" s="610"/>
      <c r="X35" s="611"/>
      <c r="Y35" s="609" t="str">
        <f>IF(Y36&gt;T36,"OBS!","")</f>
        <v/>
      </c>
      <c r="Z35" s="610"/>
      <c r="AA35" s="611"/>
      <c r="AB35" s="452"/>
      <c r="AC35" s="453"/>
      <c r="AD35" s="454"/>
      <c r="AE35" s="113"/>
      <c r="AF35" s="113"/>
      <c r="AG35" s="113"/>
      <c r="AH35" s="113"/>
    </row>
    <row r="36" spans="1:34" ht="15.6" customHeight="1" x14ac:dyDescent="0.2">
      <c r="A36" s="51"/>
      <c r="B36" s="506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8"/>
      <c r="N36" s="506"/>
      <c r="O36" s="507"/>
      <c r="P36" s="507"/>
      <c r="Q36" s="508"/>
      <c r="R36" s="459"/>
      <c r="S36" s="460"/>
      <c r="T36" s="612"/>
      <c r="U36" s="614"/>
      <c r="V36" s="612"/>
      <c r="W36" s="613"/>
      <c r="X36" s="614"/>
      <c r="Y36" s="615"/>
      <c r="Z36" s="616"/>
      <c r="AA36" s="617"/>
      <c r="AB36" s="509">
        <f>(T36*'Satser m.v.'!D$61)+(R36*'Satser m.v.'!D$62*T36)+(V36*'Satser m.v.'!D$64)+(Y36*'Satser m.v.'!D$64)</f>
        <v>0</v>
      </c>
      <c r="AC36" s="510"/>
      <c r="AD36" s="511"/>
    </row>
    <row r="37" spans="1:34" ht="9.75" customHeight="1" x14ac:dyDescent="0.2">
      <c r="A37" s="51"/>
      <c r="B37" s="512" t="s">
        <v>29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4"/>
      <c r="N37" s="604" t="str">
        <f>IF(B38="","",IF(N38="","husk regnr",""))</f>
        <v/>
      </c>
      <c r="O37" s="605"/>
      <c r="P37" s="605"/>
      <c r="Q37" s="606"/>
      <c r="R37" s="442"/>
      <c r="S37" s="443"/>
      <c r="T37" s="607" t="str">
        <f>IF(N38="","",IF(T38="","husk ant km",""))</f>
        <v/>
      </c>
      <c r="U37" s="608"/>
      <c r="V37" s="609" t="str">
        <f>IF(V38&gt;T38,"OBS!","")</f>
        <v/>
      </c>
      <c r="W37" s="610"/>
      <c r="X37" s="611"/>
      <c r="Y37" s="609" t="str">
        <f>IF(Y38&gt;T38,"OBS!","")</f>
        <v/>
      </c>
      <c r="Z37" s="610"/>
      <c r="AA37" s="611"/>
      <c r="AB37" s="452"/>
      <c r="AC37" s="453"/>
      <c r="AD37" s="454"/>
      <c r="AE37" s="113"/>
      <c r="AF37" s="113"/>
      <c r="AG37" s="113"/>
      <c r="AH37" s="113"/>
    </row>
    <row r="38" spans="1:34" ht="15.6" customHeight="1" x14ac:dyDescent="0.2">
      <c r="A38" s="51"/>
      <c r="B38" s="506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8"/>
      <c r="N38" s="506"/>
      <c r="O38" s="507"/>
      <c r="P38" s="507"/>
      <c r="Q38" s="508"/>
      <c r="R38" s="459"/>
      <c r="S38" s="460"/>
      <c r="T38" s="612"/>
      <c r="U38" s="614"/>
      <c r="V38" s="612"/>
      <c r="W38" s="613"/>
      <c r="X38" s="614"/>
      <c r="Y38" s="615"/>
      <c r="Z38" s="616"/>
      <c r="AA38" s="617"/>
      <c r="AB38" s="509">
        <f>(T38*'Satser m.v.'!D$61)+(R38*'Satser m.v.'!D$62*T38)+(V38*'Satser m.v.'!D$64)+(Y38*'Satser m.v.'!D$64)</f>
        <v>0</v>
      </c>
      <c r="AC38" s="510"/>
      <c r="AD38" s="511"/>
    </row>
    <row r="39" spans="1:34" ht="9.75" customHeight="1" x14ac:dyDescent="0.2">
      <c r="A39" s="51"/>
      <c r="B39" s="512" t="s">
        <v>28</v>
      </c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4"/>
      <c r="N39" s="604" t="str">
        <f>IF(B40="","",IF(N40="","husk regnr",""))</f>
        <v/>
      </c>
      <c r="O39" s="605"/>
      <c r="P39" s="605"/>
      <c r="Q39" s="606"/>
      <c r="R39" s="442"/>
      <c r="S39" s="443"/>
      <c r="T39" s="607" t="str">
        <f>IF(N40="","",IF(T40="","husk ant km",""))</f>
        <v/>
      </c>
      <c r="U39" s="608"/>
      <c r="V39" s="609" t="str">
        <f>IF(V40&gt;T40,"OBS!","")</f>
        <v/>
      </c>
      <c r="W39" s="610"/>
      <c r="X39" s="611"/>
      <c r="Y39" s="609" t="str">
        <f>IF(Y40&gt;T40,"OBS!","")</f>
        <v/>
      </c>
      <c r="Z39" s="610"/>
      <c r="AA39" s="611"/>
      <c r="AB39" s="452"/>
      <c r="AC39" s="453"/>
      <c r="AD39" s="454"/>
      <c r="AE39" s="113"/>
      <c r="AF39" s="113"/>
      <c r="AG39" s="113"/>
      <c r="AH39" s="113"/>
    </row>
    <row r="40" spans="1:34" ht="15.6" customHeight="1" x14ac:dyDescent="0.2">
      <c r="A40" s="51"/>
      <c r="B40" s="506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8"/>
      <c r="N40" s="506"/>
      <c r="O40" s="507"/>
      <c r="P40" s="507"/>
      <c r="Q40" s="508"/>
      <c r="R40" s="459"/>
      <c r="S40" s="460"/>
      <c r="T40" s="612"/>
      <c r="U40" s="614"/>
      <c r="V40" s="612"/>
      <c r="W40" s="613"/>
      <c r="X40" s="614"/>
      <c r="Y40" s="615"/>
      <c r="Z40" s="616"/>
      <c r="AA40" s="617"/>
      <c r="AB40" s="509">
        <f>(T40*'Satser m.v.'!D$61)+(R40*'Satser m.v.'!D$62*T40)+(V40*'Satser m.v.'!D$64)+(Y40*'Satser m.v.'!D$64)</f>
        <v>0</v>
      </c>
      <c r="AC40" s="510"/>
      <c r="AD40" s="511"/>
    </row>
    <row r="41" spans="1:34" ht="9.75" customHeight="1" x14ac:dyDescent="0.2">
      <c r="A41" s="51"/>
      <c r="B41" s="512" t="s">
        <v>27</v>
      </c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4"/>
      <c r="N41" s="604" t="str">
        <f>IF(B42="","",IF(N42="","husk regnr",""))</f>
        <v/>
      </c>
      <c r="O41" s="605"/>
      <c r="P41" s="605"/>
      <c r="Q41" s="606"/>
      <c r="R41" s="442"/>
      <c r="S41" s="443"/>
      <c r="T41" s="607" t="str">
        <f>IF(N42="","",IF(T42="","husk ant km",""))</f>
        <v/>
      </c>
      <c r="U41" s="608"/>
      <c r="V41" s="609" t="str">
        <f>IF(V42&gt;T42,"OBS!","")</f>
        <v/>
      </c>
      <c r="W41" s="610"/>
      <c r="X41" s="611"/>
      <c r="Y41" s="609" t="str">
        <f>IF(Y42&gt;T42,"OBS!","")</f>
        <v/>
      </c>
      <c r="Z41" s="610"/>
      <c r="AA41" s="611"/>
      <c r="AB41" s="452"/>
      <c r="AC41" s="453"/>
      <c r="AD41" s="454"/>
      <c r="AE41" s="113"/>
      <c r="AF41" s="113"/>
      <c r="AG41" s="113"/>
      <c r="AH41" s="113"/>
    </row>
    <row r="42" spans="1:34" ht="15.6" customHeight="1" x14ac:dyDescent="0.2">
      <c r="A42" s="51"/>
      <c r="B42" s="506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8"/>
      <c r="N42" s="506"/>
      <c r="O42" s="507"/>
      <c r="P42" s="507"/>
      <c r="Q42" s="508"/>
      <c r="R42" s="459"/>
      <c r="S42" s="460"/>
      <c r="T42" s="612"/>
      <c r="U42" s="614"/>
      <c r="V42" s="612"/>
      <c r="W42" s="613"/>
      <c r="X42" s="614"/>
      <c r="Y42" s="615"/>
      <c r="Z42" s="616"/>
      <c r="AA42" s="617"/>
      <c r="AB42" s="509">
        <f>(T42*'Satser m.v.'!D$61)+(R42*'Satser m.v.'!D$62*T42)+(V42*'Satser m.v.'!D$64)+(Y42*'Satser m.v.'!D$64)</f>
        <v>0</v>
      </c>
      <c r="AC42" s="510"/>
      <c r="AD42" s="511"/>
    </row>
    <row r="43" spans="1:34" ht="9.75" customHeight="1" x14ac:dyDescent="0.2">
      <c r="A43" s="51"/>
      <c r="B43" s="512" t="s">
        <v>31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4"/>
      <c r="N43" s="604" t="str">
        <f>IF(B44="","",IF(N44="","husk regnr",""))</f>
        <v/>
      </c>
      <c r="O43" s="605"/>
      <c r="P43" s="605"/>
      <c r="Q43" s="606"/>
      <c r="R43" s="442"/>
      <c r="S43" s="443"/>
      <c r="T43" s="607" t="str">
        <f>IF(N44="","",IF(T44="","husk ant km",""))</f>
        <v/>
      </c>
      <c r="U43" s="608"/>
      <c r="V43" s="609" t="str">
        <f>IF(V44&gt;T44,"OBS!","")</f>
        <v/>
      </c>
      <c r="W43" s="610"/>
      <c r="X43" s="611"/>
      <c r="Y43" s="609" t="str">
        <f>IF(Y44&gt;T44,"OBS!","")</f>
        <v/>
      </c>
      <c r="Z43" s="610"/>
      <c r="AA43" s="611"/>
      <c r="AB43" s="452"/>
      <c r="AC43" s="453"/>
      <c r="AD43" s="454"/>
      <c r="AE43" s="113"/>
      <c r="AF43" s="113"/>
      <c r="AG43" s="113"/>
      <c r="AH43" s="113"/>
    </row>
    <row r="44" spans="1:34" ht="15.6" customHeight="1" x14ac:dyDescent="0.2">
      <c r="A44" s="51"/>
      <c r="B44" s="506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8"/>
      <c r="N44" s="506"/>
      <c r="O44" s="507"/>
      <c r="P44" s="507"/>
      <c r="Q44" s="508"/>
      <c r="R44" s="459"/>
      <c r="S44" s="460"/>
      <c r="T44" s="612"/>
      <c r="U44" s="614"/>
      <c r="V44" s="612"/>
      <c r="W44" s="613"/>
      <c r="X44" s="614"/>
      <c r="Y44" s="615"/>
      <c r="Z44" s="616"/>
      <c r="AA44" s="617"/>
      <c r="AB44" s="509">
        <f>(T44*'Satser m.v.'!D$61)+(R44*'Satser m.v.'!D$62*T44)+(V44*'Satser m.v.'!D$64)+(Y44*'Satser m.v.'!D$64)</f>
        <v>0</v>
      </c>
      <c r="AC44" s="510"/>
      <c r="AD44" s="511"/>
    </row>
    <row r="45" spans="1:34" ht="9.75" customHeight="1" x14ac:dyDescent="0.2">
      <c r="A45" s="51"/>
      <c r="B45" s="512" t="s">
        <v>32</v>
      </c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4"/>
      <c r="N45" s="604" t="str">
        <f>IF(B46="","",IF(N46="","husk regnr",""))</f>
        <v/>
      </c>
      <c r="O45" s="605"/>
      <c r="P45" s="605"/>
      <c r="Q45" s="606"/>
      <c r="R45" s="442"/>
      <c r="S45" s="443"/>
      <c r="T45" s="607" t="str">
        <f>IF(N46="","",IF(T46="","husk ant km",""))</f>
        <v/>
      </c>
      <c r="U45" s="608"/>
      <c r="V45" s="609" t="str">
        <f>IF(V46&gt;T46,"OBS!","")</f>
        <v/>
      </c>
      <c r="W45" s="610"/>
      <c r="X45" s="611"/>
      <c r="Y45" s="609" t="str">
        <f>IF(Y46&gt;T46,"OBS!","")</f>
        <v/>
      </c>
      <c r="Z45" s="610"/>
      <c r="AA45" s="611"/>
      <c r="AB45" s="452"/>
      <c r="AC45" s="453"/>
      <c r="AD45" s="454"/>
      <c r="AE45" s="113"/>
      <c r="AF45" s="113"/>
      <c r="AG45" s="113"/>
      <c r="AH45" s="113"/>
    </row>
    <row r="46" spans="1:34" ht="15.6" customHeight="1" x14ac:dyDescent="0.2">
      <c r="A46" s="51"/>
      <c r="B46" s="506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8"/>
      <c r="N46" s="506"/>
      <c r="O46" s="507"/>
      <c r="P46" s="507"/>
      <c r="Q46" s="508"/>
      <c r="R46" s="459"/>
      <c r="S46" s="460"/>
      <c r="T46" s="612"/>
      <c r="U46" s="614"/>
      <c r="V46" s="612"/>
      <c r="W46" s="613"/>
      <c r="X46" s="614"/>
      <c r="Y46" s="615"/>
      <c r="Z46" s="616"/>
      <c r="AA46" s="617"/>
      <c r="AB46" s="509">
        <f>(T46*'Satser m.v.'!D$61)+(R46*'Satser m.v.'!D$62*T46)+(V46*'Satser m.v.'!D$64)+(Y46*'Satser m.v.'!D$64)</f>
        <v>0</v>
      </c>
      <c r="AC46" s="510"/>
      <c r="AD46" s="511"/>
    </row>
    <row r="47" spans="1:34" ht="9.75" customHeight="1" x14ac:dyDescent="0.2">
      <c r="A47" s="51"/>
      <c r="B47" s="512" t="s">
        <v>33</v>
      </c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4"/>
      <c r="N47" s="604" t="str">
        <f>IF(B48="","",IF(N48="","husk regnr",""))</f>
        <v/>
      </c>
      <c r="O47" s="605"/>
      <c r="P47" s="605"/>
      <c r="Q47" s="606"/>
      <c r="R47" s="442"/>
      <c r="S47" s="443"/>
      <c r="T47" s="607" t="str">
        <f>IF(N48="","",IF(T48="","husk ant km",""))</f>
        <v/>
      </c>
      <c r="U47" s="608"/>
      <c r="V47" s="609" t="str">
        <f>IF(V48&gt;T48,"OBS!","")</f>
        <v/>
      </c>
      <c r="W47" s="610"/>
      <c r="X47" s="611"/>
      <c r="Y47" s="609" t="str">
        <f>IF(Y48&gt;T48,"OBS!","")</f>
        <v/>
      </c>
      <c r="Z47" s="610"/>
      <c r="AA47" s="611"/>
      <c r="AB47" s="452"/>
      <c r="AC47" s="453"/>
      <c r="AD47" s="454"/>
      <c r="AE47" s="113"/>
      <c r="AF47" s="113"/>
      <c r="AG47" s="113"/>
      <c r="AH47" s="113"/>
    </row>
    <row r="48" spans="1:34" ht="15.6" customHeight="1" x14ac:dyDescent="0.2">
      <c r="A48" s="51"/>
      <c r="B48" s="506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8"/>
      <c r="N48" s="506"/>
      <c r="O48" s="507"/>
      <c r="P48" s="507"/>
      <c r="Q48" s="508"/>
      <c r="R48" s="459"/>
      <c r="S48" s="460"/>
      <c r="T48" s="612"/>
      <c r="U48" s="614"/>
      <c r="V48" s="612"/>
      <c r="W48" s="613"/>
      <c r="X48" s="614"/>
      <c r="Y48" s="615"/>
      <c r="Z48" s="616"/>
      <c r="AA48" s="617"/>
      <c r="AB48" s="509">
        <f>(T48*'Satser m.v.'!D$61)+(R48*'Satser m.v.'!D$62*T48)+(V48*'Satser m.v.'!D$64)+(Y48*'Satser m.v.'!D$64)</f>
        <v>0</v>
      </c>
      <c r="AC48" s="510"/>
      <c r="AD48" s="511"/>
    </row>
    <row r="49" spans="1:34" ht="9.75" customHeight="1" x14ac:dyDescent="0.2">
      <c r="A49" s="51"/>
      <c r="B49" s="512" t="s">
        <v>34</v>
      </c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4"/>
      <c r="N49" s="604" t="str">
        <f>IF(B50="","",IF(N50="","husk regnr",""))</f>
        <v/>
      </c>
      <c r="O49" s="605"/>
      <c r="P49" s="605"/>
      <c r="Q49" s="606"/>
      <c r="R49" s="442"/>
      <c r="S49" s="443"/>
      <c r="T49" s="607" t="str">
        <f>IF(N50="","",IF(T50="","husk ant km",""))</f>
        <v/>
      </c>
      <c r="U49" s="608"/>
      <c r="V49" s="609" t="str">
        <f>IF(V50&gt;T50,"OBS!","")</f>
        <v/>
      </c>
      <c r="W49" s="610"/>
      <c r="X49" s="611"/>
      <c r="Y49" s="609" t="str">
        <f>IF(Y50&gt;T50,"OBS!","")</f>
        <v/>
      </c>
      <c r="Z49" s="610"/>
      <c r="AA49" s="611"/>
      <c r="AB49" s="452"/>
      <c r="AC49" s="453"/>
      <c r="AD49" s="454"/>
      <c r="AE49" s="113"/>
      <c r="AF49" s="113"/>
      <c r="AG49" s="113"/>
      <c r="AH49" s="113"/>
    </row>
    <row r="50" spans="1:34" ht="15.6" customHeight="1" x14ac:dyDescent="0.2">
      <c r="A50" s="51"/>
      <c r="B50" s="603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8"/>
      <c r="N50" s="506"/>
      <c r="O50" s="507"/>
      <c r="P50" s="507"/>
      <c r="Q50" s="508"/>
      <c r="R50" s="459"/>
      <c r="S50" s="460"/>
      <c r="T50" s="612"/>
      <c r="U50" s="614"/>
      <c r="V50" s="612"/>
      <c r="W50" s="613"/>
      <c r="X50" s="614"/>
      <c r="Y50" s="615"/>
      <c r="Z50" s="616"/>
      <c r="AA50" s="617"/>
      <c r="AB50" s="509">
        <f>(T50*'Satser m.v.'!D$61)+(R50*'Satser m.v.'!D$62*T50)+(V50*'Satser m.v.'!D$64)+(Y50*'Satser m.v.'!D$64)</f>
        <v>0</v>
      </c>
      <c r="AC50" s="510"/>
      <c r="AD50" s="511"/>
    </row>
    <row r="51" spans="1:34" ht="9.75" customHeight="1" x14ac:dyDescent="0.2">
      <c r="A51" s="51"/>
      <c r="B51" s="512" t="s">
        <v>35</v>
      </c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4"/>
      <c r="N51" s="604" t="str">
        <f>IF(B52="","",IF(N52="","husk regnr",""))</f>
        <v/>
      </c>
      <c r="O51" s="605"/>
      <c r="P51" s="605"/>
      <c r="Q51" s="606"/>
      <c r="R51" s="442"/>
      <c r="S51" s="443"/>
      <c r="T51" s="607" t="str">
        <f>IF(N52="","",IF(T52="","husk ant km",""))</f>
        <v/>
      </c>
      <c r="U51" s="608"/>
      <c r="V51" s="609" t="str">
        <f>IF(V52&gt;T52,"OBS!","")</f>
        <v/>
      </c>
      <c r="W51" s="610"/>
      <c r="X51" s="611"/>
      <c r="Y51" s="609" t="str">
        <f>IF(Y52&gt;T52,"OBS!","")</f>
        <v/>
      </c>
      <c r="Z51" s="610"/>
      <c r="AA51" s="611"/>
      <c r="AB51" s="452"/>
      <c r="AC51" s="453"/>
      <c r="AD51" s="454"/>
      <c r="AE51" s="113"/>
      <c r="AF51" s="113"/>
      <c r="AG51" s="113"/>
      <c r="AH51" s="113"/>
    </row>
    <row r="52" spans="1:34" ht="15.6" customHeight="1" x14ac:dyDescent="0.2">
      <c r="A52" s="51"/>
      <c r="B52" s="603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8"/>
      <c r="N52" s="506"/>
      <c r="O52" s="507"/>
      <c r="P52" s="507"/>
      <c r="Q52" s="508"/>
      <c r="R52" s="459"/>
      <c r="S52" s="460"/>
      <c r="T52" s="612"/>
      <c r="U52" s="614"/>
      <c r="V52" s="612"/>
      <c r="W52" s="613"/>
      <c r="X52" s="614"/>
      <c r="Y52" s="615"/>
      <c r="Z52" s="616"/>
      <c r="AA52" s="617"/>
      <c r="AB52" s="509">
        <f>(T52*'Satser m.v.'!D$61)+(R52*'Satser m.v.'!D$62*T52)+(V52*'Satser m.v.'!D$64)+(Y52*'Satser m.v.'!D$64)</f>
        <v>0</v>
      </c>
      <c r="AC52" s="510"/>
      <c r="AD52" s="511"/>
    </row>
    <row r="53" spans="1:34" ht="15" customHeight="1" x14ac:dyDescent="0.2">
      <c r="A53" s="51"/>
      <c r="B53" s="9"/>
      <c r="C53" s="10"/>
      <c r="D53" s="10"/>
      <c r="E53" s="10"/>
      <c r="F53" s="11"/>
      <c r="G53" s="12"/>
      <c r="H53" s="12"/>
      <c r="I53" s="11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618" t="s">
        <v>223</v>
      </c>
      <c r="Z53" s="618"/>
      <c r="AA53" s="619"/>
      <c r="AB53" s="620">
        <f>SUM(AB13:AB52)</f>
        <v>0</v>
      </c>
      <c r="AC53" s="527"/>
      <c r="AD53" s="528"/>
    </row>
    <row r="54" spans="1:34" ht="9.75" customHeight="1" x14ac:dyDescent="0.2">
      <c r="A54" s="51"/>
      <c r="B54" s="9"/>
      <c r="C54" s="10"/>
      <c r="D54" s="10"/>
      <c r="E54" s="10"/>
      <c r="F54" s="11"/>
      <c r="G54" s="12"/>
      <c r="H54" s="12"/>
      <c r="I54" s="11"/>
      <c r="J54" s="12"/>
      <c r="K54" s="12"/>
      <c r="L54" s="11"/>
      <c r="M54" s="12"/>
      <c r="N54" s="12"/>
      <c r="O54" s="11"/>
      <c r="P54" s="12"/>
      <c r="Q54" s="12"/>
      <c r="R54" s="11"/>
      <c r="S54" s="12"/>
      <c r="T54" s="12"/>
      <c r="U54" s="11"/>
      <c r="V54" s="12"/>
      <c r="W54" s="12"/>
      <c r="X54" s="11"/>
      <c r="Y54" s="12"/>
      <c r="Z54" s="12"/>
      <c r="AA54" s="9"/>
      <c r="AB54" s="10"/>
      <c r="AC54" s="10"/>
      <c r="AD54" s="92"/>
    </row>
    <row r="55" spans="1:34" ht="9.75" customHeight="1" x14ac:dyDescent="0.2">
      <c r="A55" s="51"/>
      <c r="B55" s="594"/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  <c r="AA55" s="594"/>
      <c r="AB55" s="594"/>
      <c r="AC55" s="594"/>
      <c r="AD55" s="595"/>
    </row>
    <row r="56" spans="1:34" ht="9.75" customHeight="1" x14ac:dyDescent="0.2">
      <c r="A56" s="51"/>
      <c r="B56" s="558" t="s">
        <v>118</v>
      </c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9"/>
    </row>
    <row r="57" spans="1:34" ht="12" customHeight="1" x14ac:dyDescent="0.2">
      <c r="A57" s="51"/>
      <c r="B57" s="600" t="s">
        <v>283</v>
      </c>
      <c r="C57" s="601"/>
      <c r="D57" s="601"/>
      <c r="E57" s="601"/>
      <c r="F57" s="601"/>
      <c r="G57" s="601"/>
      <c r="H57" s="601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2"/>
    </row>
    <row r="58" spans="1:34" ht="12" customHeight="1" x14ac:dyDescent="0.2">
      <c r="A58" s="51"/>
      <c r="B58" s="600" t="s">
        <v>282</v>
      </c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2"/>
    </row>
    <row r="59" spans="1:34" ht="12" customHeight="1" x14ac:dyDescent="0.2">
      <c r="A59" s="51"/>
      <c r="B59" s="600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2"/>
    </row>
    <row r="60" spans="1:34" ht="12" customHeight="1" x14ac:dyDescent="0.2">
      <c r="A60" s="51"/>
      <c r="B60" s="546"/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8"/>
    </row>
    <row r="61" spans="1:34" ht="9.75" customHeight="1" x14ac:dyDescent="0.2">
      <c r="A61" s="5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41"/>
    </row>
    <row r="62" spans="1:34" ht="12.75" customHeight="1" x14ac:dyDescent="0.2">
      <c r="A62" s="51"/>
      <c r="B62" s="552" t="s">
        <v>75</v>
      </c>
      <c r="C62" s="553"/>
      <c r="D62" s="553"/>
      <c r="E62" s="554"/>
      <c r="F62" s="543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  <c r="AA62" s="544"/>
      <c r="AB62" s="544"/>
      <c r="AC62" s="544"/>
      <c r="AD62" s="545"/>
    </row>
    <row r="63" spans="1:34" ht="12.75" customHeight="1" x14ac:dyDescent="0.2">
      <c r="A63" s="51"/>
      <c r="B63" s="537"/>
      <c r="C63" s="596"/>
      <c r="D63" s="596"/>
      <c r="E63" s="596"/>
      <c r="F63" s="534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6"/>
    </row>
    <row r="64" spans="1:34" ht="12.75" customHeight="1" x14ac:dyDescent="0.2">
      <c r="A64" s="51"/>
      <c r="B64" s="597"/>
      <c r="C64" s="596"/>
      <c r="D64" s="596"/>
      <c r="E64" s="596"/>
      <c r="F64" s="534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6"/>
    </row>
    <row r="65" spans="1:72" ht="12.75" customHeight="1" x14ac:dyDescent="0.2">
      <c r="A65" s="51"/>
      <c r="B65" s="598"/>
      <c r="C65" s="599"/>
      <c r="D65" s="599"/>
      <c r="E65" s="599"/>
      <c r="F65" s="531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2"/>
      <c r="AB65" s="532"/>
      <c r="AC65" s="532"/>
      <c r="AD65" s="533"/>
    </row>
    <row r="66" spans="1:72" ht="9.75" customHeight="1" x14ac:dyDescent="0.2">
      <c r="A66" s="5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4"/>
    </row>
    <row r="67" spans="1:72" ht="15.6" customHeight="1" x14ac:dyDescent="0.2">
      <c r="A67" s="5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54"/>
    </row>
    <row r="68" spans="1:72" ht="9.75" customHeight="1" x14ac:dyDescent="0.2">
      <c r="A68" s="560" t="str">
        <f>"GP1440 Versjon: " &amp; 'GP-1440'!$AE$2</f>
        <v>GP1440 Versjon: 2.0</v>
      </c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  <c r="W68" s="561"/>
      <c r="X68" s="561"/>
      <c r="Y68" s="561"/>
      <c r="Z68" s="561"/>
      <c r="AA68" s="561"/>
      <c r="AB68" s="561"/>
      <c r="AC68" s="561"/>
      <c r="AD68" s="562"/>
      <c r="AF68" s="70"/>
      <c r="AG68" s="70"/>
      <c r="AH68" s="70"/>
      <c r="AI68" s="70"/>
      <c r="AJ68" s="70"/>
      <c r="AK68" s="70"/>
      <c r="AL68" s="70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</row>
  </sheetData>
  <sheetProtection selectLockedCells="1"/>
  <mergeCells count="311">
    <mergeCell ref="Y30:AA30"/>
    <mergeCell ref="T35:U35"/>
    <mergeCell ref="T36:U36"/>
    <mergeCell ref="R34:S34"/>
    <mergeCell ref="T34:U34"/>
    <mergeCell ref="A68:AD68"/>
    <mergeCell ref="V43:X43"/>
    <mergeCell ref="T43:U43"/>
    <mergeCell ref="B22:M22"/>
    <mergeCell ref="AB29:AD29"/>
    <mergeCell ref="AB31:AD31"/>
    <mergeCell ref="R33:S33"/>
    <mergeCell ref="T33:U33"/>
    <mergeCell ref="T32:U32"/>
    <mergeCell ref="Y32:AA32"/>
    <mergeCell ref="B31:M31"/>
    <mergeCell ref="B40:M40"/>
    <mergeCell ref="B34:M34"/>
    <mergeCell ref="B46:M46"/>
    <mergeCell ref="B33:M33"/>
    <mergeCell ref="B36:M36"/>
    <mergeCell ref="N38:Q38"/>
    <mergeCell ref="N39:Q39"/>
    <mergeCell ref="B32:M32"/>
    <mergeCell ref="B35:M35"/>
    <mergeCell ref="N40:Q40"/>
    <mergeCell ref="B37:M37"/>
    <mergeCell ref="B39:M39"/>
    <mergeCell ref="B38:M38"/>
    <mergeCell ref="B50:M50"/>
    <mergeCell ref="Y38:AA38"/>
    <mergeCell ref="N42:Q42"/>
    <mergeCell ref="V42:X42"/>
    <mergeCell ref="V38:X38"/>
    <mergeCell ref="V40:X40"/>
    <mergeCell ref="R38:S38"/>
    <mergeCell ref="T38:U38"/>
    <mergeCell ref="V45:X45"/>
    <mergeCell ref="V44:X44"/>
    <mergeCell ref="V46:X46"/>
    <mergeCell ref="N49:Q49"/>
    <mergeCell ref="R49:S49"/>
    <mergeCell ref="T49:U49"/>
    <mergeCell ref="T44:U44"/>
    <mergeCell ref="T45:U45"/>
    <mergeCell ref="R44:S44"/>
    <mergeCell ref="R45:S45"/>
    <mergeCell ref="N50:Q50"/>
    <mergeCell ref="T50:U50"/>
    <mergeCell ref="R48:S48"/>
    <mergeCell ref="R46:S46"/>
    <mergeCell ref="V49:X49"/>
    <mergeCell ref="V47:X47"/>
    <mergeCell ref="B49:M49"/>
    <mergeCell ref="R47:S47"/>
    <mergeCell ref="T42:U42"/>
    <mergeCell ref="B42:M42"/>
    <mergeCell ref="T41:U41"/>
    <mergeCell ref="B44:M44"/>
    <mergeCell ref="N44:Q44"/>
    <mergeCell ref="R42:S42"/>
    <mergeCell ref="T48:U48"/>
    <mergeCell ref="B43:M43"/>
    <mergeCell ref="N43:Q43"/>
    <mergeCell ref="B41:M41"/>
    <mergeCell ref="R43:S43"/>
    <mergeCell ref="N41:Q41"/>
    <mergeCell ref="B48:M48"/>
    <mergeCell ref="N48:Q48"/>
    <mergeCell ref="N46:Q46"/>
    <mergeCell ref="B45:M45"/>
    <mergeCell ref="B47:M47"/>
    <mergeCell ref="N47:Q47"/>
    <mergeCell ref="T47:U47"/>
    <mergeCell ref="T46:U46"/>
    <mergeCell ref="N45:Q45"/>
    <mergeCell ref="R41:S41"/>
    <mergeCell ref="AB26:AD26"/>
    <mergeCell ref="Y35:AA35"/>
    <mergeCell ref="AB32:AD32"/>
    <mergeCell ref="AB39:AD39"/>
    <mergeCell ref="AB42:AD42"/>
    <mergeCell ref="Y40:AA40"/>
    <mergeCell ref="Y36:AA36"/>
    <mergeCell ref="AB40:AD40"/>
    <mergeCell ref="R50:S50"/>
    <mergeCell ref="Y39:AA39"/>
    <mergeCell ref="Y43:AA43"/>
    <mergeCell ref="AB46:AD46"/>
    <mergeCell ref="Y45:AA45"/>
    <mergeCell ref="AB45:AD45"/>
    <mergeCell ref="Y41:AA41"/>
    <mergeCell ref="AB43:AD43"/>
    <mergeCell ref="Y48:AA48"/>
    <mergeCell ref="Y42:AA42"/>
    <mergeCell ref="V41:X41"/>
    <mergeCell ref="V39:X39"/>
    <mergeCell ref="R39:S39"/>
    <mergeCell ref="V48:X48"/>
    <mergeCell ref="V50:X50"/>
    <mergeCell ref="V37:X37"/>
    <mergeCell ref="N32:Q32"/>
    <mergeCell ref="N33:Q33"/>
    <mergeCell ref="N34:Q34"/>
    <mergeCell ref="N36:Q36"/>
    <mergeCell ref="R29:S29"/>
    <mergeCell ref="AB44:AD44"/>
    <mergeCell ref="AB38:AD38"/>
    <mergeCell ref="Y37:AA37"/>
    <mergeCell ref="AB37:AD37"/>
    <mergeCell ref="AB41:AD41"/>
    <mergeCell ref="N35:Q35"/>
    <mergeCell ref="R37:S37"/>
    <mergeCell ref="T37:U37"/>
    <mergeCell ref="V35:X35"/>
    <mergeCell ref="V36:X36"/>
    <mergeCell ref="N37:Q37"/>
    <mergeCell ref="R35:S35"/>
    <mergeCell ref="R36:S36"/>
    <mergeCell ref="T39:U39"/>
    <mergeCell ref="R40:S40"/>
    <mergeCell ref="T40:U40"/>
    <mergeCell ref="R32:S32"/>
    <mergeCell ref="V34:X34"/>
    <mergeCell ref="N29:Q29"/>
    <mergeCell ref="B7:R10"/>
    <mergeCell ref="W8:AD8"/>
    <mergeCell ref="B20:M20"/>
    <mergeCell ref="N20:Q20"/>
    <mergeCell ref="Y20:AA20"/>
    <mergeCell ref="N22:Q22"/>
    <mergeCell ref="V24:X24"/>
    <mergeCell ref="N24:Q24"/>
    <mergeCell ref="N11:Q12"/>
    <mergeCell ref="T24:U24"/>
    <mergeCell ref="V22:X22"/>
    <mergeCell ref="Y24:AA24"/>
    <mergeCell ref="AB19:AD19"/>
    <mergeCell ref="AB21:AD21"/>
    <mergeCell ref="AB18:AD18"/>
    <mergeCell ref="AB11:AD12"/>
    <mergeCell ref="AB13:AD13"/>
    <mergeCell ref="AB14:AD14"/>
    <mergeCell ref="R13:S13"/>
    <mergeCell ref="T14:U14"/>
    <mergeCell ref="Y14:AA14"/>
    <mergeCell ref="V16:X16"/>
    <mergeCell ref="Y15:AA15"/>
    <mergeCell ref="AB15:AD15"/>
    <mergeCell ref="T26:U26"/>
    <mergeCell ref="Y12:AA12"/>
    <mergeCell ref="B14:M14"/>
    <mergeCell ref="Y16:AA16"/>
    <mergeCell ref="V18:X18"/>
    <mergeCell ref="V23:X23"/>
    <mergeCell ref="N26:Q26"/>
    <mergeCell ref="V26:X26"/>
    <mergeCell ref="B11:M12"/>
    <mergeCell ref="B23:M23"/>
    <mergeCell ref="B24:M24"/>
    <mergeCell ref="R24:S24"/>
    <mergeCell ref="R25:S25"/>
    <mergeCell ref="B26:M26"/>
    <mergeCell ref="T13:U13"/>
    <mergeCell ref="T11:AA11"/>
    <mergeCell ref="V20:X20"/>
    <mergeCell ref="Y19:AA19"/>
    <mergeCell ref="Y18:AA18"/>
    <mergeCell ref="T17:U17"/>
    <mergeCell ref="T12:U12"/>
    <mergeCell ref="V12:X12"/>
    <mergeCell ref="R11:S12"/>
    <mergeCell ref="V13:X13"/>
    <mergeCell ref="B29:M29"/>
    <mergeCell ref="R27:S27"/>
    <mergeCell ref="N28:Q28"/>
    <mergeCell ref="N27:Q27"/>
    <mergeCell ref="B25:M25"/>
    <mergeCell ref="B27:M27"/>
    <mergeCell ref="N25:Q25"/>
    <mergeCell ref="B28:M28"/>
    <mergeCell ref="N23:Q23"/>
    <mergeCell ref="AB22:AD22"/>
    <mergeCell ref="V21:X21"/>
    <mergeCell ref="AB20:AD20"/>
    <mergeCell ref="Y21:AA21"/>
    <mergeCell ref="N21:Q21"/>
    <mergeCell ref="R16:S16"/>
    <mergeCell ref="V19:X19"/>
    <mergeCell ref="V17:X17"/>
    <mergeCell ref="AB17:AD17"/>
    <mergeCell ref="T23:U23"/>
    <mergeCell ref="V33:X33"/>
    <mergeCell ref="AB28:AD28"/>
    <mergeCell ref="AB27:AD27"/>
    <mergeCell ref="Y27:AA27"/>
    <mergeCell ref="B1:N1"/>
    <mergeCell ref="N15:Q15"/>
    <mergeCell ref="N13:Q13"/>
    <mergeCell ref="S1:AD4"/>
    <mergeCell ref="S5:AD5"/>
    <mergeCell ref="Y22:AA22"/>
    <mergeCell ref="B2:N2"/>
    <mergeCell ref="B13:M13"/>
    <mergeCell ref="B15:M15"/>
    <mergeCell ref="B21:M21"/>
    <mergeCell ref="R22:S22"/>
    <mergeCell ref="T22:U22"/>
    <mergeCell ref="T18:U18"/>
    <mergeCell ref="R21:S21"/>
    <mergeCell ref="T21:U21"/>
    <mergeCell ref="T19:U19"/>
    <mergeCell ref="R20:S20"/>
    <mergeCell ref="N19:Q19"/>
    <mergeCell ref="N17:Q17"/>
    <mergeCell ref="B3:N3"/>
    <mergeCell ref="Y13:AA13"/>
    <mergeCell ref="B4:N4"/>
    <mergeCell ref="B5:N5"/>
    <mergeCell ref="W9:AD9"/>
    <mergeCell ref="T20:U20"/>
    <mergeCell ref="T16:U16"/>
    <mergeCell ref="AB16:AD16"/>
    <mergeCell ref="B18:M18"/>
    <mergeCell ref="B16:M16"/>
    <mergeCell ref="B19:M19"/>
    <mergeCell ref="R19:S19"/>
    <mergeCell ref="B17:M17"/>
    <mergeCell ref="R17:S17"/>
    <mergeCell ref="N18:Q18"/>
    <mergeCell ref="R18:S18"/>
    <mergeCell ref="Y17:AA17"/>
    <mergeCell ref="N14:Q14"/>
    <mergeCell ref="V14:X14"/>
    <mergeCell ref="R14:S14"/>
    <mergeCell ref="R15:S15"/>
    <mergeCell ref="T15:U15"/>
    <mergeCell ref="N16:Q16"/>
    <mergeCell ref="V15:X15"/>
    <mergeCell ref="AB48:AD48"/>
    <mergeCell ref="R23:S23"/>
    <mergeCell ref="R28:S28"/>
    <mergeCell ref="T28:U28"/>
    <mergeCell ref="V28:X28"/>
    <mergeCell ref="AB25:AD25"/>
    <mergeCell ref="V27:X27"/>
    <mergeCell ref="T27:U27"/>
    <mergeCell ref="V25:X25"/>
    <mergeCell ref="R26:S26"/>
    <mergeCell ref="T25:U25"/>
    <mergeCell ref="R31:S31"/>
    <mergeCell ref="T31:U31"/>
    <mergeCell ref="AB23:AD23"/>
    <mergeCell ref="Y25:AA25"/>
    <mergeCell ref="Y29:AA29"/>
    <mergeCell ref="Y28:AA28"/>
    <mergeCell ref="Y26:AA26"/>
    <mergeCell ref="AB24:AD24"/>
    <mergeCell ref="Y23:AA23"/>
    <mergeCell ref="V29:X29"/>
    <mergeCell ref="T29:U29"/>
    <mergeCell ref="Y31:AA31"/>
    <mergeCell ref="V32:X32"/>
    <mergeCell ref="B30:M30"/>
    <mergeCell ref="Y49:AA49"/>
    <mergeCell ref="Y47:AA47"/>
    <mergeCell ref="Y44:AA44"/>
    <mergeCell ref="V30:X30"/>
    <mergeCell ref="AB47:AD47"/>
    <mergeCell ref="AB49:AD49"/>
    <mergeCell ref="R52:S52"/>
    <mergeCell ref="T52:U52"/>
    <mergeCell ref="T30:U30"/>
    <mergeCell ref="N31:Q31"/>
    <mergeCell ref="R30:S30"/>
    <mergeCell ref="V31:X31"/>
    <mergeCell ref="N30:Q30"/>
    <mergeCell ref="AB30:AD30"/>
    <mergeCell ref="AB50:AD50"/>
    <mergeCell ref="Y46:AA46"/>
    <mergeCell ref="Y50:AA50"/>
    <mergeCell ref="AB34:AD34"/>
    <mergeCell ref="Y33:AA33"/>
    <mergeCell ref="AB33:AD33"/>
    <mergeCell ref="AB36:AD36"/>
    <mergeCell ref="AB35:AD35"/>
    <mergeCell ref="Y34:AA34"/>
    <mergeCell ref="N51:Q51"/>
    <mergeCell ref="B51:M51"/>
    <mergeCell ref="N52:Q52"/>
    <mergeCell ref="R51:S51"/>
    <mergeCell ref="B57:AD57"/>
    <mergeCell ref="B56:AD56"/>
    <mergeCell ref="T51:U51"/>
    <mergeCell ref="AB52:AD52"/>
    <mergeCell ref="AB51:AD51"/>
    <mergeCell ref="Y51:AA51"/>
    <mergeCell ref="V52:X52"/>
    <mergeCell ref="V51:X51"/>
    <mergeCell ref="Y52:AA52"/>
    <mergeCell ref="Y53:AA53"/>
    <mergeCell ref="AB53:AD53"/>
    <mergeCell ref="F62:AD62"/>
    <mergeCell ref="F64:AD64"/>
    <mergeCell ref="F63:AD63"/>
    <mergeCell ref="B55:AD55"/>
    <mergeCell ref="B62:E62"/>
    <mergeCell ref="B63:E65"/>
    <mergeCell ref="B58:AD60"/>
    <mergeCell ref="F65:AD65"/>
    <mergeCell ref="B52:M52"/>
  </mergeCells>
  <phoneticPr fontId="2" type="noConversion"/>
  <conditionalFormatting sqref="B7:R10">
    <cfRule type="containsText" dxfId="351" priority="59" stopIfTrue="1" operator="containsText" text="dette">
      <formula>NOT(ISERROR(SEARCH("dette",B7)))</formula>
    </cfRule>
  </conditionalFormatting>
  <conditionalFormatting sqref="N13:Q52">
    <cfRule type="cellIs" dxfId="350" priority="58" stopIfTrue="1" operator="equal">
      <formula>"husk regnr"</formula>
    </cfRule>
  </conditionalFormatting>
  <conditionalFormatting sqref="T15:U15 T19:U19 T21:U21 T23:U23 T25:U25 T27:U27 T29:U29 T31:U31 T33:U33 T35:U35 T37:U37 T39:U39 T41:U41 T43:U43 T45:U45 T47:U47 T49:U49 T51:U51">
    <cfRule type="cellIs" dxfId="349" priority="11" stopIfTrue="1" operator="equal">
      <formula>"husk ant km"</formula>
    </cfRule>
  </conditionalFormatting>
  <conditionalFormatting sqref="V13:X13 V15:X15 V17:X17 V19:X19 V21:X21 V23:X23 V25:X25 V27:X27 V29:X29 V31:X31 V33:X33 V35:X35 V37:X37 V39:X39 V41:X41 V43:X43 V45:X45 V47:X47 V49:X49 V51:X51">
    <cfRule type="cellIs" dxfId="348" priority="8" stopIfTrue="1" operator="equal">
      <formula>"obs!"</formula>
    </cfRule>
  </conditionalFormatting>
  <conditionalFormatting sqref="Y15:AA15">
    <cfRule type="cellIs" dxfId="347" priority="7" stopIfTrue="1" operator="equal">
      <formula>"obs!"</formula>
    </cfRule>
  </conditionalFormatting>
  <conditionalFormatting sqref="Y13:AA13">
    <cfRule type="cellIs" dxfId="346" priority="6" stopIfTrue="1" operator="equal">
      <formula>"obs!"</formula>
    </cfRule>
  </conditionalFormatting>
  <conditionalFormatting sqref="Y17:AA17">
    <cfRule type="cellIs" dxfId="345" priority="5" stopIfTrue="1" operator="equal">
      <formula>"obs!"</formula>
    </cfRule>
  </conditionalFormatting>
  <conditionalFormatting sqref="Y19:AA19">
    <cfRule type="cellIs" dxfId="344" priority="4" stopIfTrue="1" operator="equal">
      <formula>"obs!"</formula>
    </cfRule>
  </conditionalFormatting>
  <conditionalFormatting sqref="Y21:AA21">
    <cfRule type="cellIs" dxfId="343" priority="3" stopIfTrue="1" operator="equal">
      <formula>"obs!"</formula>
    </cfRule>
  </conditionalFormatting>
  <conditionalFormatting sqref="Y25:AA25 Y23:AA23">
    <cfRule type="cellIs" dxfId="342" priority="2" stopIfTrue="1" operator="equal">
      <formula>"obs!"</formula>
    </cfRule>
  </conditionalFormatting>
  <conditionalFormatting sqref="Y51:AA51 Y49:AA49 Y47:AA47 Y45:AA45 Y43:AA43 Y41:AA41 Y39:AA39 Y37:AA37 Y35:AA35 Y33:AA33 Y31:AA31 Y29:AA29 Y27:AA27">
    <cfRule type="cellIs" dxfId="341" priority="1" stopIfTrue="1" operator="equal">
      <formula>"obs!"</formula>
    </cfRule>
  </conditionalFormatting>
  <dataValidations count="1">
    <dataValidation type="list" allowBlank="1" showInputMessage="1" showErrorMessage="1" sqref="R14 R16 R18 R20 R22 R24 R26 R28 R30 R32 R34 R36 R38 R40 R42 R44 R46 R48 R50">
      <formula1>_options14</formula1>
    </dataValidation>
  </dataValidations>
  <hyperlinks>
    <hyperlink ref="W9:AD9" location="'GP-1440'!A1" display="'GP-1440'!A1"/>
  </hyperlinks>
  <pageMargins left="0.25" right="0.25" top="0.75" bottom="0.75" header="0.3" footer="0.3"/>
  <pageSetup paperSize="9" scale="91" orientation="portrait" blackAndWhite="1"/>
  <customProperties>
    <customPr name="S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BT66"/>
  <sheetViews>
    <sheetView showGridLines="0" showZeros="0" zoomScale="115" zoomScaleNormal="115" zoomScalePageLayoutView="11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3" width="3.28515625" style="1"/>
    <col min="4" max="4" width="5.7109375" style="1" customWidth="1"/>
    <col min="5" max="12" width="3.28515625" style="1"/>
    <col min="13" max="13" width="1.7109375" style="1" customWidth="1"/>
    <col min="14" max="15" width="3.28515625" style="1"/>
    <col min="16" max="16" width="1.7109375" style="1" customWidth="1"/>
    <col min="17" max="17" width="6.140625" style="1" customWidth="1"/>
    <col min="18" max="18" width="3.28515625" style="1"/>
    <col min="19" max="20" width="3.28515625" style="1" customWidth="1"/>
    <col min="21" max="29" width="3.28515625" style="1"/>
    <col min="30" max="33" width="3.42578125" style="1" bestFit="1" customWidth="1"/>
    <col min="34" max="16384" width="3.28515625" style="1"/>
  </cols>
  <sheetData>
    <row r="1" spans="1:33" ht="9.75" customHeight="1" x14ac:dyDescent="0.2">
      <c r="A1" s="20"/>
      <c r="B1" s="591" t="str">
        <f>'GP-1440'!B1</f>
        <v>Fra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3"/>
      <c r="O1" s="21"/>
      <c r="P1" s="21"/>
      <c r="Q1" s="21"/>
      <c r="R1" s="585" t="s">
        <v>73</v>
      </c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4"/>
    </row>
    <row r="2" spans="1:33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465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7"/>
    </row>
    <row r="3" spans="1:33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465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7"/>
    </row>
    <row r="4" spans="1:33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465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7"/>
    </row>
    <row r="5" spans="1:33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582" t="s">
        <v>260</v>
      </c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3"/>
    </row>
    <row r="6" spans="1:33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54"/>
    </row>
    <row r="7" spans="1:33" ht="5.0999999999999996" customHeight="1" x14ac:dyDescent="0.2">
      <c r="A7" s="51"/>
      <c r="B7" s="58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15"/>
      <c r="S7" s="15"/>
      <c r="T7" s="15"/>
      <c r="U7" s="7"/>
      <c r="V7" s="8"/>
      <c r="W7" s="8"/>
      <c r="X7" s="8"/>
      <c r="Y7" s="8"/>
      <c r="Z7" s="8"/>
      <c r="AA7" s="8"/>
      <c r="AB7" s="8"/>
      <c r="AC7" s="90"/>
    </row>
    <row r="8" spans="1:33" ht="9.75" customHeight="1" x14ac:dyDescent="0.2">
      <c r="A8" s="51"/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15"/>
      <c r="S8" s="15"/>
      <c r="T8" s="15"/>
      <c r="U8" s="7"/>
      <c r="V8" s="289" t="s">
        <v>14</v>
      </c>
      <c r="W8" s="290"/>
      <c r="X8" s="290"/>
      <c r="Y8" s="290"/>
      <c r="Z8" s="290"/>
      <c r="AA8" s="290"/>
      <c r="AB8" s="290"/>
      <c r="AC8" s="291"/>
    </row>
    <row r="9" spans="1:33" ht="15" customHeight="1" x14ac:dyDescent="0.2">
      <c r="A9" s="51"/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15"/>
      <c r="S9" s="15"/>
      <c r="T9" s="15"/>
      <c r="U9" s="7"/>
      <c r="V9" s="498">
        <f>'GP-1440'!W12</f>
        <v>0</v>
      </c>
      <c r="W9" s="499"/>
      <c r="X9" s="499"/>
      <c r="Y9" s="499"/>
      <c r="Z9" s="499"/>
      <c r="AA9" s="499"/>
      <c r="AB9" s="499"/>
      <c r="AC9" s="500"/>
    </row>
    <row r="10" spans="1:33" ht="5.0999999999999996" customHeight="1" x14ac:dyDescent="0.2">
      <c r="A10" s="51"/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15"/>
      <c r="S10" s="15"/>
      <c r="T10" s="15"/>
      <c r="U10" s="7"/>
      <c r="V10" s="7"/>
      <c r="W10" s="7"/>
      <c r="X10" s="7"/>
      <c r="Y10" s="7"/>
      <c r="Z10" s="7"/>
      <c r="AA10" s="7"/>
      <c r="AB10" s="7"/>
      <c r="AC10" s="91"/>
    </row>
    <row r="11" spans="1:33" ht="12.75" customHeight="1" x14ac:dyDescent="0.2">
      <c r="A11" s="51"/>
      <c r="B11" s="631" t="s">
        <v>105</v>
      </c>
      <c r="C11" s="631"/>
      <c r="D11" s="631"/>
      <c r="E11" s="631"/>
      <c r="F11" s="563" t="s">
        <v>215</v>
      </c>
      <c r="G11" s="564"/>
      <c r="H11" s="564"/>
      <c r="I11" s="564"/>
      <c r="J11" s="564"/>
      <c r="K11" s="564"/>
      <c r="L11" s="564"/>
      <c r="M11" s="564"/>
      <c r="N11" s="564"/>
      <c r="O11" s="564"/>
      <c r="P11" s="631" t="s">
        <v>105</v>
      </c>
      <c r="Q11" s="631"/>
      <c r="R11" s="631"/>
      <c r="S11" s="631"/>
      <c r="T11" s="563" t="s">
        <v>215</v>
      </c>
      <c r="U11" s="564"/>
      <c r="V11" s="564"/>
      <c r="W11" s="564"/>
      <c r="X11" s="564"/>
      <c r="Y11" s="564"/>
      <c r="Z11" s="564"/>
      <c r="AA11" s="564"/>
      <c r="AB11" s="564"/>
      <c r="AC11" s="565"/>
    </row>
    <row r="12" spans="1:33" ht="12.75" customHeight="1" x14ac:dyDescent="0.2">
      <c r="A12" s="51"/>
      <c r="B12" s="631"/>
      <c r="C12" s="631"/>
      <c r="D12" s="631"/>
      <c r="E12" s="631"/>
      <c r="F12" s="566"/>
      <c r="G12" s="567"/>
      <c r="H12" s="567"/>
      <c r="I12" s="567"/>
      <c r="J12" s="567"/>
      <c r="K12" s="567"/>
      <c r="L12" s="567"/>
      <c r="M12" s="567"/>
      <c r="N12" s="567"/>
      <c r="O12" s="567"/>
      <c r="P12" s="631"/>
      <c r="Q12" s="631"/>
      <c r="R12" s="631"/>
      <c r="S12" s="631"/>
      <c r="T12" s="566"/>
      <c r="U12" s="567"/>
      <c r="V12" s="567"/>
      <c r="W12" s="567"/>
      <c r="X12" s="567"/>
      <c r="Y12" s="567"/>
      <c r="Z12" s="567"/>
      <c r="AA12" s="567"/>
      <c r="AB12" s="567"/>
      <c r="AC12" s="568"/>
    </row>
    <row r="13" spans="1:33" ht="9.75" customHeight="1" x14ac:dyDescent="0.2">
      <c r="A13" s="51"/>
      <c r="B13" s="512">
        <v>1</v>
      </c>
      <c r="C13" s="513"/>
      <c r="D13" s="513"/>
      <c r="E13" s="514"/>
      <c r="F13" s="524"/>
      <c r="G13" s="525"/>
      <c r="H13" s="525"/>
      <c r="I13" s="525"/>
      <c r="J13" s="525"/>
      <c r="K13" s="525"/>
      <c r="L13" s="525"/>
      <c r="M13" s="525"/>
      <c r="N13" s="525"/>
      <c r="O13" s="526"/>
      <c r="P13" s="512">
        <v>21</v>
      </c>
      <c r="Q13" s="513"/>
      <c r="R13" s="513"/>
      <c r="S13" s="514"/>
      <c r="T13" s="524"/>
      <c r="U13" s="525"/>
      <c r="V13" s="525"/>
      <c r="W13" s="525"/>
      <c r="X13" s="525"/>
      <c r="Y13" s="525"/>
      <c r="Z13" s="525"/>
      <c r="AA13" s="525"/>
      <c r="AB13" s="525"/>
      <c r="AC13" s="526"/>
      <c r="AD13" s="113">
        <f>SUM('Satser m.v.'!D61)</f>
        <v>4.03</v>
      </c>
      <c r="AE13" s="113">
        <f>'Satser m.v.'!D62</f>
        <v>1</v>
      </c>
      <c r="AF13" s="113">
        <f>'Satser m.v.'!D63</f>
        <v>1</v>
      </c>
      <c r="AG13" s="113">
        <f>'Satser m.v.'!D64</f>
        <v>1</v>
      </c>
    </row>
    <row r="14" spans="1:33" ht="15.6" customHeight="1" x14ac:dyDescent="0.2">
      <c r="A14" s="51"/>
      <c r="B14" s="506"/>
      <c r="C14" s="507"/>
      <c r="D14" s="507"/>
      <c r="E14" s="508"/>
      <c r="F14" s="459"/>
      <c r="G14" s="460"/>
      <c r="H14" s="460"/>
      <c r="I14" s="460"/>
      <c r="J14" s="460"/>
      <c r="K14" s="460"/>
      <c r="L14" s="460"/>
      <c r="M14" s="460"/>
      <c r="N14" s="460"/>
      <c r="O14" s="461"/>
      <c r="P14" s="506"/>
      <c r="Q14" s="507"/>
      <c r="R14" s="507"/>
      <c r="S14" s="508"/>
      <c r="T14" s="459"/>
      <c r="U14" s="460"/>
      <c r="V14" s="460"/>
      <c r="W14" s="460"/>
      <c r="X14" s="460"/>
      <c r="Y14" s="460"/>
      <c r="Z14" s="460"/>
      <c r="AA14" s="460"/>
      <c r="AB14" s="460"/>
      <c r="AC14" s="461"/>
    </row>
    <row r="15" spans="1:33" ht="9.75" customHeight="1" x14ac:dyDescent="0.2">
      <c r="A15" s="51"/>
      <c r="B15" s="512">
        <f>B13+1</f>
        <v>2</v>
      </c>
      <c r="C15" s="513"/>
      <c r="D15" s="513"/>
      <c r="E15" s="514"/>
      <c r="F15" s="524"/>
      <c r="G15" s="525"/>
      <c r="H15" s="525"/>
      <c r="I15" s="525"/>
      <c r="J15" s="525"/>
      <c r="K15" s="525"/>
      <c r="L15" s="525"/>
      <c r="M15" s="525"/>
      <c r="N15" s="525"/>
      <c r="O15" s="526"/>
      <c r="P15" s="512">
        <f>P13+1</f>
        <v>22</v>
      </c>
      <c r="Q15" s="513"/>
      <c r="R15" s="513"/>
      <c r="S15" s="514"/>
      <c r="T15" s="524"/>
      <c r="U15" s="525"/>
      <c r="V15" s="525"/>
      <c r="W15" s="525"/>
      <c r="X15" s="525"/>
      <c r="Y15" s="525"/>
      <c r="Z15" s="525"/>
      <c r="AA15" s="525"/>
      <c r="AB15" s="525"/>
      <c r="AC15" s="526"/>
      <c r="AD15" s="113">
        <f>AD13</f>
        <v>4.03</v>
      </c>
      <c r="AE15" s="113">
        <f>AE13</f>
        <v>1</v>
      </c>
      <c r="AF15" s="113">
        <f>AF13</f>
        <v>1</v>
      </c>
      <c r="AG15" s="113">
        <f>AG13</f>
        <v>1</v>
      </c>
    </row>
    <row r="16" spans="1:33" ht="15.6" customHeight="1" x14ac:dyDescent="0.2">
      <c r="A16" s="51"/>
      <c r="B16" s="506"/>
      <c r="C16" s="507"/>
      <c r="D16" s="507"/>
      <c r="E16" s="508"/>
      <c r="F16" s="459"/>
      <c r="G16" s="460"/>
      <c r="H16" s="460"/>
      <c r="I16" s="460"/>
      <c r="J16" s="460"/>
      <c r="K16" s="460"/>
      <c r="L16" s="460"/>
      <c r="M16" s="460"/>
      <c r="N16" s="460"/>
      <c r="O16" s="461"/>
      <c r="P16" s="506"/>
      <c r="Q16" s="507"/>
      <c r="R16" s="507"/>
      <c r="S16" s="508"/>
      <c r="T16" s="459"/>
      <c r="U16" s="460"/>
      <c r="V16" s="460"/>
      <c r="W16" s="460"/>
      <c r="X16" s="460"/>
      <c r="Y16" s="460"/>
      <c r="Z16" s="460"/>
      <c r="AA16" s="460"/>
      <c r="AB16" s="460"/>
      <c r="AC16" s="461"/>
    </row>
    <row r="17" spans="1:33" ht="9.75" customHeight="1" x14ac:dyDescent="0.2">
      <c r="A17" s="51"/>
      <c r="B17" s="512">
        <f>B15+1</f>
        <v>3</v>
      </c>
      <c r="C17" s="513"/>
      <c r="D17" s="513"/>
      <c r="E17" s="514"/>
      <c r="F17" s="524"/>
      <c r="G17" s="525"/>
      <c r="H17" s="525"/>
      <c r="I17" s="525"/>
      <c r="J17" s="525"/>
      <c r="K17" s="525"/>
      <c r="L17" s="525"/>
      <c r="M17" s="525"/>
      <c r="N17" s="525"/>
      <c r="O17" s="526"/>
      <c r="P17" s="512">
        <f>P15+1</f>
        <v>23</v>
      </c>
      <c r="Q17" s="513"/>
      <c r="R17" s="513"/>
      <c r="S17" s="514"/>
      <c r="T17" s="524"/>
      <c r="U17" s="525"/>
      <c r="V17" s="525"/>
      <c r="W17" s="525"/>
      <c r="X17" s="525"/>
      <c r="Y17" s="525"/>
      <c r="Z17" s="525"/>
      <c r="AA17" s="525"/>
      <c r="AB17" s="525"/>
      <c r="AC17" s="526"/>
      <c r="AD17" s="113">
        <f>AD15</f>
        <v>4.03</v>
      </c>
      <c r="AE17" s="113">
        <f>AE15</f>
        <v>1</v>
      </c>
      <c r="AF17" s="113">
        <f>AF15</f>
        <v>1</v>
      </c>
      <c r="AG17" s="113">
        <f>AG15</f>
        <v>1</v>
      </c>
    </row>
    <row r="18" spans="1:33" ht="15.6" customHeight="1" x14ac:dyDescent="0.2">
      <c r="A18" s="51"/>
      <c r="B18" s="506"/>
      <c r="C18" s="507"/>
      <c r="D18" s="507"/>
      <c r="E18" s="508"/>
      <c r="F18" s="459"/>
      <c r="G18" s="460"/>
      <c r="H18" s="460"/>
      <c r="I18" s="460"/>
      <c r="J18" s="460"/>
      <c r="K18" s="460"/>
      <c r="L18" s="460"/>
      <c r="M18" s="460"/>
      <c r="N18" s="460"/>
      <c r="O18" s="461"/>
      <c r="P18" s="506"/>
      <c r="Q18" s="507"/>
      <c r="R18" s="507"/>
      <c r="S18" s="508"/>
      <c r="T18" s="459"/>
      <c r="U18" s="460"/>
      <c r="V18" s="460"/>
      <c r="W18" s="460"/>
      <c r="X18" s="460"/>
      <c r="Y18" s="460"/>
      <c r="Z18" s="460"/>
      <c r="AA18" s="460"/>
      <c r="AB18" s="460"/>
      <c r="AC18" s="461"/>
    </row>
    <row r="19" spans="1:33" ht="9.75" customHeight="1" x14ac:dyDescent="0.2">
      <c r="A19" s="51"/>
      <c r="B19" s="512">
        <f>B17+1</f>
        <v>4</v>
      </c>
      <c r="C19" s="513"/>
      <c r="D19" s="513"/>
      <c r="E19" s="514"/>
      <c r="F19" s="524"/>
      <c r="G19" s="525"/>
      <c r="H19" s="525"/>
      <c r="I19" s="525"/>
      <c r="J19" s="525"/>
      <c r="K19" s="525"/>
      <c r="L19" s="525"/>
      <c r="M19" s="525"/>
      <c r="N19" s="525"/>
      <c r="O19" s="526"/>
      <c r="P19" s="512">
        <f>P17+1</f>
        <v>24</v>
      </c>
      <c r="Q19" s="513"/>
      <c r="R19" s="513"/>
      <c r="S19" s="514"/>
      <c r="T19" s="524"/>
      <c r="U19" s="525"/>
      <c r="V19" s="525"/>
      <c r="W19" s="525"/>
      <c r="X19" s="525"/>
      <c r="Y19" s="525"/>
      <c r="Z19" s="525"/>
      <c r="AA19" s="525"/>
      <c r="AB19" s="525"/>
      <c r="AC19" s="526"/>
      <c r="AD19" s="113">
        <f>AD17</f>
        <v>4.03</v>
      </c>
      <c r="AE19" s="113">
        <f>AE17</f>
        <v>1</v>
      </c>
      <c r="AF19" s="113">
        <f>AF17</f>
        <v>1</v>
      </c>
      <c r="AG19" s="113">
        <f>AG17</f>
        <v>1</v>
      </c>
    </row>
    <row r="20" spans="1:33" ht="15.6" customHeight="1" x14ac:dyDescent="0.2">
      <c r="A20" s="51"/>
      <c r="B20" s="506"/>
      <c r="C20" s="507"/>
      <c r="D20" s="507"/>
      <c r="E20" s="508"/>
      <c r="F20" s="459"/>
      <c r="G20" s="460"/>
      <c r="H20" s="460"/>
      <c r="I20" s="460"/>
      <c r="J20" s="460"/>
      <c r="K20" s="460"/>
      <c r="L20" s="460"/>
      <c r="M20" s="460"/>
      <c r="N20" s="460"/>
      <c r="O20" s="461"/>
      <c r="P20" s="506"/>
      <c r="Q20" s="507"/>
      <c r="R20" s="507"/>
      <c r="S20" s="508"/>
      <c r="T20" s="459"/>
      <c r="U20" s="460"/>
      <c r="V20" s="460"/>
      <c r="W20" s="460"/>
      <c r="X20" s="460"/>
      <c r="Y20" s="460"/>
      <c r="Z20" s="460"/>
      <c r="AA20" s="460"/>
      <c r="AB20" s="460"/>
      <c r="AC20" s="461"/>
    </row>
    <row r="21" spans="1:33" ht="9.75" customHeight="1" x14ac:dyDescent="0.2">
      <c r="A21" s="51"/>
      <c r="B21" s="512">
        <f>B19+1</f>
        <v>5</v>
      </c>
      <c r="C21" s="513"/>
      <c r="D21" s="513"/>
      <c r="E21" s="514"/>
      <c r="F21" s="524"/>
      <c r="G21" s="525"/>
      <c r="H21" s="525"/>
      <c r="I21" s="525"/>
      <c r="J21" s="525"/>
      <c r="K21" s="525"/>
      <c r="L21" s="525"/>
      <c r="M21" s="525"/>
      <c r="N21" s="525"/>
      <c r="O21" s="526"/>
      <c r="P21" s="512">
        <f>P19+1</f>
        <v>25</v>
      </c>
      <c r="Q21" s="513"/>
      <c r="R21" s="513"/>
      <c r="S21" s="514"/>
      <c r="T21" s="524"/>
      <c r="U21" s="525"/>
      <c r="V21" s="525"/>
      <c r="W21" s="525"/>
      <c r="X21" s="525"/>
      <c r="Y21" s="525"/>
      <c r="Z21" s="525"/>
      <c r="AA21" s="525"/>
      <c r="AB21" s="525"/>
      <c r="AC21" s="526"/>
      <c r="AD21" s="113">
        <f>AD19</f>
        <v>4.03</v>
      </c>
      <c r="AE21" s="113">
        <f>AE19</f>
        <v>1</v>
      </c>
      <c r="AF21" s="113">
        <f>AF19</f>
        <v>1</v>
      </c>
      <c r="AG21" s="113">
        <f>AG19</f>
        <v>1</v>
      </c>
    </row>
    <row r="22" spans="1:33" ht="15.6" customHeight="1" x14ac:dyDescent="0.2">
      <c r="A22" s="51"/>
      <c r="B22" s="506"/>
      <c r="C22" s="507"/>
      <c r="D22" s="507"/>
      <c r="E22" s="508"/>
      <c r="F22" s="459"/>
      <c r="G22" s="460"/>
      <c r="H22" s="460"/>
      <c r="I22" s="460"/>
      <c r="J22" s="460"/>
      <c r="K22" s="460"/>
      <c r="L22" s="460"/>
      <c r="M22" s="460"/>
      <c r="N22" s="460"/>
      <c r="O22" s="461"/>
      <c r="P22" s="506"/>
      <c r="Q22" s="507"/>
      <c r="R22" s="507"/>
      <c r="S22" s="508"/>
      <c r="T22" s="459"/>
      <c r="U22" s="460"/>
      <c r="V22" s="460"/>
      <c r="W22" s="460"/>
      <c r="X22" s="460"/>
      <c r="Y22" s="460"/>
      <c r="Z22" s="460"/>
      <c r="AA22" s="460"/>
      <c r="AB22" s="460"/>
      <c r="AC22" s="461"/>
    </row>
    <row r="23" spans="1:33" ht="9.75" customHeight="1" x14ac:dyDescent="0.2">
      <c r="A23" s="51"/>
      <c r="B23" s="512">
        <f>B21+1</f>
        <v>6</v>
      </c>
      <c r="C23" s="513"/>
      <c r="D23" s="513"/>
      <c r="E23" s="514"/>
      <c r="F23" s="524"/>
      <c r="G23" s="525"/>
      <c r="H23" s="525"/>
      <c r="I23" s="525"/>
      <c r="J23" s="525"/>
      <c r="K23" s="525"/>
      <c r="L23" s="525"/>
      <c r="M23" s="525"/>
      <c r="N23" s="525"/>
      <c r="O23" s="526"/>
      <c r="P23" s="512">
        <f>P21+1</f>
        <v>26</v>
      </c>
      <c r="Q23" s="513"/>
      <c r="R23" s="513"/>
      <c r="S23" s="514"/>
      <c r="T23" s="524"/>
      <c r="U23" s="525"/>
      <c r="V23" s="525"/>
      <c r="W23" s="525"/>
      <c r="X23" s="525"/>
      <c r="Y23" s="525"/>
      <c r="Z23" s="525"/>
      <c r="AA23" s="525"/>
      <c r="AB23" s="525"/>
      <c r="AC23" s="526"/>
      <c r="AD23" s="113">
        <f>AD21</f>
        <v>4.03</v>
      </c>
      <c r="AE23" s="113">
        <f>AE21</f>
        <v>1</v>
      </c>
      <c r="AF23" s="113">
        <f>AF21</f>
        <v>1</v>
      </c>
      <c r="AG23" s="113">
        <f>AG21</f>
        <v>1</v>
      </c>
    </row>
    <row r="24" spans="1:33" ht="15.6" customHeight="1" x14ac:dyDescent="0.2">
      <c r="A24" s="51"/>
      <c r="B24" s="506"/>
      <c r="C24" s="507"/>
      <c r="D24" s="507"/>
      <c r="E24" s="508"/>
      <c r="F24" s="459"/>
      <c r="G24" s="460"/>
      <c r="H24" s="460"/>
      <c r="I24" s="460"/>
      <c r="J24" s="460"/>
      <c r="K24" s="460"/>
      <c r="L24" s="460"/>
      <c r="M24" s="460"/>
      <c r="N24" s="460"/>
      <c r="O24" s="461"/>
      <c r="P24" s="506"/>
      <c r="Q24" s="507"/>
      <c r="R24" s="507"/>
      <c r="S24" s="508"/>
      <c r="T24" s="459"/>
      <c r="U24" s="460"/>
      <c r="V24" s="460"/>
      <c r="W24" s="460"/>
      <c r="X24" s="460"/>
      <c r="Y24" s="460"/>
      <c r="Z24" s="460"/>
      <c r="AA24" s="460"/>
      <c r="AB24" s="460"/>
      <c r="AC24" s="461"/>
    </row>
    <row r="25" spans="1:33" ht="9.75" customHeight="1" x14ac:dyDescent="0.2">
      <c r="A25" s="51"/>
      <c r="B25" s="512">
        <f>B23+1</f>
        <v>7</v>
      </c>
      <c r="C25" s="513"/>
      <c r="D25" s="513"/>
      <c r="E25" s="514"/>
      <c r="F25" s="524"/>
      <c r="G25" s="525"/>
      <c r="H25" s="525"/>
      <c r="I25" s="525"/>
      <c r="J25" s="525"/>
      <c r="K25" s="525"/>
      <c r="L25" s="525"/>
      <c r="M25" s="525"/>
      <c r="N25" s="525"/>
      <c r="O25" s="526"/>
      <c r="P25" s="512">
        <f>P23+1</f>
        <v>27</v>
      </c>
      <c r="Q25" s="513"/>
      <c r="R25" s="513"/>
      <c r="S25" s="514"/>
      <c r="T25" s="524"/>
      <c r="U25" s="525"/>
      <c r="V25" s="525"/>
      <c r="W25" s="525"/>
      <c r="X25" s="525"/>
      <c r="Y25" s="525"/>
      <c r="Z25" s="525"/>
      <c r="AA25" s="525"/>
      <c r="AB25" s="525"/>
      <c r="AC25" s="526"/>
      <c r="AD25" s="113">
        <f>AD23</f>
        <v>4.03</v>
      </c>
      <c r="AE25" s="113">
        <f>AE23</f>
        <v>1</v>
      </c>
      <c r="AF25" s="113">
        <f>AF23</f>
        <v>1</v>
      </c>
      <c r="AG25" s="113">
        <f>AG23</f>
        <v>1</v>
      </c>
    </row>
    <row r="26" spans="1:33" ht="15.6" customHeight="1" x14ac:dyDescent="0.2">
      <c r="A26" s="51"/>
      <c r="B26" s="506"/>
      <c r="C26" s="507"/>
      <c r="D26" s="507"/>
      <c r="E26" s="508"/>
      <c r="F26" s="459"/>
      <c r="G26" s="460"/>
      <c r="H26" s="460"/>
      <c r="I26" s="460"/>
      <c r="J26" s="460"/>
      <c r="K26" s="460"/>
      <c r="L26" s="460"/>
      <c r="M26" s="460"/>
      <c r="N26" s="460"/>
      <c r="O26" s="461"/>
      <c r="P26" s="506"/>
      <c r="Q26" s="507"/>
      <c r="R26" s="507"/>
      <c r="S26" s="508"/>
      <c r="T26" s="459"/>
      <c r="U26" s="460"/>
      <c r="V26" s="460"/>
      <c r="W26" s="460"/>
      <c r="X26" s="460"/>
      <c r="Y26" s="460"/>
      <c r="Z26" s="460"/>
      <c r="AA26" s="460"/>
      <c r="AB26" s="460"/>
      <c r="AC26" s="461"/>
    </row>
    <row r="27" spans="1:33" ht="9.75" customHeight="1" x14ac:dyDescent="0.2">
      <c r="A27" s="51"/>
      <c r="B27" s="512">
        <f>B25+1</f>
        <v>8</v>
      </c>
      <c r="C27" s="513"/>
      <c r="D27" s="513"/>
      <c r="E27" s="514"/>
      <c r="F27" s="524"/>
      <c r="G27" s="525"/>
      <c r="H27" s="525"/>
      <c r="I27" s="525"/>
      <c r="J27" s="525"/>
      <c r="K27" s="525"/>
      <c r="L27" s="525"/>
      <c r="M27" s="525"/>
      <c r="N27" s="525"/>
      <c r="O27" s="526"/>
      <c r="P27" s="512">
        <f>P25+1</f>
        <v>28</v>
      </c>
      <c r="Q27" s="513"/>
      <c r="R27" s="513"/>
      <c r="S27" s="514"/>
      <c r="T27" s="524"/>
      <c r="U27" s="525"/>
      <c r="V27" s="525"/>
      <c r="W27" s="525"/>
      <c r="X27" s="525"/>
      <c r="Y27" s="525"/>
      <c r="Z27" s="525"/>
      <c r="AA27" s="525"/>
      <c r="AB27" s="525"/>
      <c r="AC27" s="526"/>
      <c r="AD27" s="113">
        <f>AD25</f>
        <v>4.03</v>
      </c>
      <c r="AE27" s="113">
        <f>AE25</f>
        <v>1</v>
      </c>
      <c r="AF27" s="113">
        <f>AF25</f>
        <v>1</v>
      </c>
      <c r="AG27" s="113">
        <f>AG25</f>
        <v>1</v>
      </c>
    </row>
    <row r="28" spans="1:33" ht="15.6" customHeight="1" x14ac:dyDescent="0.2">
      <c r="A28" s="51"/>
      <c r="B28" s="506"/>
      <c r="C28" s="507"/>
      <c r="D28" s="507"/>
      <c r="E28" s="508"/>
      <c r="F28" s="459"/>
      <c r="G28" s="460"/>
      <c r="H28" s="460"/>
      <c r="I28" s="460"/>
      <c r="J28" s="460"/>
      <c r="K28" s="460"/>
      <c r="L28" s="460"/>
      <c r="M28" s="460"/>
      <c r="N28" s="460"/>
      <c r="O28" s="461"/>
      <c r="P28" s="506"/>
      <c r="Q28" s="507"/>
      <c r="R28" s="507"/>
      <c r="S28" s="508"/>
      <c r="T28" s="459"/>
      <c r="U28" s="460"/>
      <c r="V28" s="460"/>
      <c r="W28" s="460"/>
      <c r="X28" s="460"/>
      <c r="Y28" s="460"/>
      <c r="Z28" s="460"/>
      <c r="AA28" s="460"/>
      <c r="AB28" s="460"/>
      <c r="AC28" s="461"/>
    </row>
    <row r="29" spans="1:33" ht="9.75" customHeight="1" x14ac:dyDescent="0.2">
      <c r="A29" s="51"/>
      <c r="B29" s="512">
        <f>B27+1</f>
        <v>9</v>
      </c>
      <c r="C29" s="513"/>
      <c r="D29" s="513"/>
      <c r="E29" s="514"/>
      <c r="F29" s="524"/>
      <c r="G29" s="525"/>
      <c r="H29" s="525"/>
      <c r="I29" s="525"/>
      <c r="J29" s="525"/>
      <c r="K29" s="525"/>
      <c r="L29" s="525"/>
      <c r="M29" s="525"/>
      <c r="N29" s="525"/>
      <c r="O29" s="526"/>
      <c r="P29" s="512">
        <f>P27+1</f>
        <v>29</v>
      </c>
      <c r="Q29" s="513"/>
      <c r="R29" s="513"/>
      <c r="S29" s="514"/>
      <c r="T29" s="524"/>
      <c r="U29" s="525"/>
      <c r="V29" s="525"/>
      <c r="W29" s="525"/>
      <c r="X29" s="525"/>
      <c r="Y29" s="525"/>
      <c r="Z29" s="525"/>
      <c r="AA29" s="525"/>
      <c r="AB29" s="525"/>
      <c r="AC29" s="526"/>
      <c r="AD29" s="113">
        <f>AD27</f>
        <v>4.03</v>
      </c>
      <c r="AE29" s="113">
        <f>AE27</f>
        <v>1</v>
      </c>
      <c r="AF29" s="113">
        <f>AF27</f>
        <v>1</v>
      </c>
      <c r="AG29" s="113">
        <f>AG27</f>
        <v>1</v>
      </c>
    </row>
    <row r="30" spans="1:33" ht="15.6" customHeight="1" x14ac:dyDescent="0.2">
      <c r="A30" s="51"/>
      <c r="B30" s="506"/>
      <c r="C30" s="507"/>
      <c r="D30" s="507"/>
      <c r="E30" s="508"/>
      <c r="F30" s="459"/>
      <c r="G30" s="460"/>
      <c r="H30" s="460"/>
      <c r="I30" s="460"/>
      <c r="J30" s="460"/>
      <c r="K30" s="460"/>
      <c r="L30" s="460"/>
      <c r="M30" s="460"/>
      <c r="N30" s="460"/>
      <c r="O30" s="461"/>
      <c r="P30" s="506"/>
      <c r="Q30" s="507"/>
      <c r="R30" s="507"/>
      <c r="S30" s="508"/>
      <c r="T30" s="459"/>
      <c r="U30" s="460"/>
      <c r="V30" s="460"/>
      <c r="W30" s="460"/>
      <c r="X30" s="460"/>
      <c r="Y30" s="460"/>
      <c r="Z30" s="460"/>
      <c r="AA30" s="460"/>
      <c r="AB30" s="460"/>
      <c r="AC30" s="461"/>
    </row>
    <row r="31" spans="1:33" ht="9.75" customHeight="1" x14ac:dyDescent="0.2">
      <c r="A31" s="51"/>
      <c r="B31" s="512">
        <f>B29+1</f>
        <v>10</v>
      </c>
      <c r="C31" s="513"/>
      <c r="D31" s="513"/>
      <c r="E31" s="514"/>
      <c r="F31" s="524"/>
      <c r="G31" s="525"/>
      <c r="H31" s="525"/>
      <c r="I31" s="525"/>
      <c r="J31" s="525"/>
      <c r="K31" s="525"/>
      <c r="L31" s="525"/>
      <c r="M31" s="525"/>
      <c r="N31" s="525"/>
      <c r="O31" s="526"/>
      <c r="P31" s="512">
        <f>P29+1</f>
        <v>30</v>
      </c>
      <c r="Q31" s="513"/>
      <c r="R31" s="513"/>
      <c r="S31" s="514"/>
      <c r="T31" s="524"/>
      <c r="U31" s="525"/>
      <c r="V31" s="525"/>
      <c r="W31" s="525"/>
      <c r="X31" s="525"/>
      <c r="Y31" s="525"/>
      <c r="Z31" s="525"/>
      <c r="AA31" s="525"/>
      <c r="AB31" s="525"/>
      <c r="AC31" s="526"/>
      <c r="AD31" s="113">
        <f>AD29</f>
        <v>4.03</v>
      </c>
      <c r="AE31" s="113">
        <f>AE29</f>
        <v>1</v>
      </c>
      <c r="AF31" s="113">
        <f>AF29</f>
        <v>1</v>
      </c>
      <c r="AG31" s="113">
        <f>AG29</f>
        <v>1</v>
      </c>
    </row>
    <row r="32" spans="1:33" ht="15.6" customHeight="1" x14ac:dyDescent="0.2">
      <c r="A32" s="51"/>
      <c r="B32" s="506"/>
      <c r="C32" s="507"/>
      <c r="D32" s="507"/>
      <c r="E32" s="508"/>
      <c r="F32" s="459"/>
      <c r="G32" s="460"/>
      <c r="H32" s="460"/>
      <c r="I32" s="460"/>
      <c r="J32" s="460"/>
      <c r="K32" s="460"/>
      <c r="L32" s="460"/>
      <c r="M32" s="460"/>
      <c r="N32" s="460"/>
      <c r="O32" s="461"/>
      <c r="P32" s="506"/>
      <c r="Q32" s="507"/>
      <c r="R32" s="507"/>
      <c r="S32" s="508"/>
      <c r="T32" s="459"/>
      <c r="U32" s="460"/>
      <c r="V32" s="460"/>
      <c r="W32" s="460"/>
      <c r="X32" s="460"/>
      <c r="Y32" s="460"/>
      <c r="Z32" s="460"/>
      <c r="AA32" s="460"/>
      <c r="AB32" s="460"/>
      <c r="AC32" s="461"/>
    </row>
    <row r="33" spans="1:33" ht="9.75" customHeight="1" x14ac:dyDescent="0.2">
      <c r="A33" s="51"/>
      <c r="B33" s="512">
        <f>B31+1</f>
        <v>11</v>
      </c>
      <c r="C33" s="513"/>
      <c r="D33" s="513"/>
      <c r="E33" s="514"/>
      <c r="F33" s="524"/>
      <c r="G33" s="525"/>
      <c r="H33" s="525"/>
      <c r="I33" s="525"/>
      <c r="J33" s="525"/>
      <c r="K33" s="525"/>
      <c r="L33" s="525"/>
      <c r="M33" s="525"/>
      <c r="N33" s="525"/>
      <c r="O33" s="526"/>
      <c r="P33" s="512">
        <f>P31+1</f>
        <v>31</v>
      </c>
      <c r="Q33" s="513"/>
      <c r="R33" s="513"/>
      <c r="S33" s="514"/>
      <c r="T33" s="524"/>
      <c r="U33" s="525"/>
      <c r="V33" s="525"/>
      <c r="W33" s="525"/>
      <c r="X33" s="525"/>
      <c r="Y33" s="525"/>
      <c r="Z33" s="525"/>
      <c r="AA33" s="525"/>
      <c r="AB33" s="525"/>
      <c r="AC33" s="526"/>
      <c r="AD33" s="113">
        <f>AD31</f>
        <v>4.03</v>
      </c>
      <c r="AE33" s="113">
        <f>AE31</f>
        <v>1</v>
      </c>
      <c r="AF33" s="113">
        <f>AF31</f>
        <v>1</v>
      </c>
      <c r="AG33" s="113">
        <f>AG31</f>
        <v>1</v>
      </c>
    </row>
    <row r="34" spans="1:33" ht="15.6" customHeight="1" x14ac:dyDescent="0.2">
      <c r="A34" s="51"/>
      <c r="B34" s="506"/>
      <c r="C34" s="507"/>
      <c r="D34" s="507"/>
      <c r="E34" s="508"/>
      <c r="F34" s="459"/>
      <c r="G34" s="460"/>
      <c r="H34" s="460"/>
      <c r="I34" s="460"/>
      <c r="J34" s="460"/>
      <c r="K34" s="460"/>
      <c r="L34" s="460"/>
      <c r="M34" s="460"/>
      <c r="N34" s="460"/>
      <c r="O34" s="461"/>
      <c r="P34" s="506"/>
      <c r="Q34" s="507"/>
      <c r="R34" s="507"/>
      <c r="S34" s="508"/>
      <c r="T34" s="459"/>
      <c r="U34" s="460"/>
      <c r="V34" s="460"/>
      <c r="W34" s="460"/>
      <c r="X34" s="460"/>
      <c r="Y34" s="460"/>
      <c r="Z34" s="460"/>
      <c r="AA34" s="460"/>
      <c r="AB34" s="460"/>
      <c r="AC34" s="461"/>
    </row>
    <row r="35" spans="1:33" ht="9.75" customHeight="1" x14ac:dyDescent="0.2">
      <c r="A35" s="51"/>
      <c r="B35" s="512">
        <f>B33+1</f>
        <v>12</v>
      </c>
      <c r="C35" s="513"/>
      <c r="D35" s="513"/>
      <c r="E35" s="514"/>
      <c r="F35" s="524"/>
      <c r="G35" s="525"/>
      <c r="H35" s="525"/>
      <c r="I35" s="525"/>
      <c r="J35" s="525"/>
      <c r="K35" s="525"/>
      <c r="L35" s="525"/>
      <c r="M35" s="525"/>
      <c r="N35" s="525"/>
      <c r="O35" s="526"/>
      <c r="P35" s="512">
        <f>P33+1</f>
        <v>32</v>
      </c>
      <c r="Q35" s="513"/>
      <c r="R35" s="513"/>
      <c r="S35" s="514"/>
      <c r="T35" s="524"/>
      <c r="U35" s="525"/>
      <c r="V35" s="525"/>
      <c r="W35" s="525"/>
      <c r="X35" s="525"/>
      <c r="Y35" s="525"/>
      <c r="Z35" s="525"/>
      <c r="AA35" s="525"/>
      <c r="AB35" s="525"/>
      <c r="AC35" s="526"/>
      <c r="AD35" s="113">
        <f>AD33</f>
        <v>4.03</v>
      </c>
      <c r="AE35" s="113">
        <f>AE33</f>
        <v>1</v>
      </c>
      <c r="AF35" s="113">
        <f>AF33</f>
        <v>1</v>
      </c>
      <c r="AG35" s="113">
        <f>AG33</f>
        <v>1</v>
      </c>
    </row>
    <row r="36" spans="1:33" ht="15.6" customHeight="1" x14ac:dyDescent="0.2">
      <c r="A36" s="51"/>
      <c r="B36" s="506"/>
      <c r="C36" s="507"/>
      <c r="D36" s="507"/>
      <c r="E36" s="508"/>
      <c r="F36" s="459"/>
      <c r="G36" s="460"/>
      <c r="H36" s="460"/>
      <c r="I36" s="460"/>
      <c r="J36" s="460"/>
      <c r="K36" s="460"/>
      <c r="L36" s="460"/>
      <c r="M36" s="460"/>
      <c r="N36" s="460"/>
      <c r="O36" s="461"/>
      <c r="P36" s="506"/>
      <c r="Q36" s="507"/>
      <c r="R36" s="507"/>
      <c r="S36" s="508"/>
      <c r="T36" s="459"/>
      <c r="U36" s="460"/>
      <c r="V36" s="460"/>
      <c r="W36" s="460"/>
      <c r="X36" s="460"/>
      <c r="Y36" s="460"/>
      <c r="Z36" s="460"/>
      <c r="AA36" s="460"/>
      <c r="AB36" s="460"/>
      <c r="AC36" s="461"/>
    </row>
    <row r="37" spans="1:33" ht="9.75" customHeight="1" x14ac:dyDescent="0.2">
      <c r="A37" s="51"/>
      <c r="B37" s="512">
        <f>B35+1</f>
        <v>13</v>
      </c>
      <c r="C37" s="513"/>
      <c r="D37" s="513"/>
      <c r="E37" s="514"/>
      <c r="F37" s="524"/>
      <c r="G37" s="525"/>
      <c r="H37" s="525"/>
      <c r="I37" s="525"/>
      <c r="J37" s="525"/>
      <c r="K37" s="525"/>
      <c r="L37" s="525"/>
      <c r="M37" s="525"/>
      <c r="N37" s="525"/>
      <c r="O37" s="526"/>
      <c r="P37" s="512">
        <f>P35+1</f>
        <v>33</v>
      </c>
      <c r="Q37" s="513"/>
      <c r="R37" s="513"/>
      <c r="S37" s="514"/>
      <c r="T37" s="524"/>
      <c r="U37" s="525"/>
      <c r="V37" s="525"/>
      <c r="W37" s="525"/>
      <c r="X37" s="525"/>
      <c r="Y37" s="525"/>
      <c r="Z37" s="525"/>
      <c r="AA37" s="525"/>
      <c r="AB37" s="525"/>
      <c r="AC37" s="526"/>
      <c r="AD37" s="113">
        <f>AD35</f>
        <v>4.03</v>
      </c>
      <c r="AE37" s="113">
        <f>AE35</f>
        <v>1</v>
      </c>
      <c r="AF37" s="113">
        <f>AF35</f>
        <v>1</v>
      </c>
      <c r="AG37" s="113">
        <f>AG35</f>
        <v>1</v>
      </c>
    </row>
    <row r="38" spans="1:33" ht="15.6" customHeight="1" x14ac:dyDescent="0.2">
      <c r="A38" s="51"/>
      <c r="B38" s="506"/>
      <c r="C38" s="507"/>
      <c r="D38" s="507"/>
      <c r="E38" s="508"/>
      <c r="F38" s="459"/>
      <c r="G38" s="460"/>
      <c r="H38" s="460"/>
      <c r="I38" s="460"/>
      <c r="J38" s="460"/>
      <c r="K38" s="460"/>
      <c r="L38" s="460"/>
      <c r="M38" s="460"/>
      <c r="N38" s="460"/>
      <c r="O38" s="461"/>
      <c r="P38" s="506"/>
      <c r="Q38" s="507"/>
      <c r="R38" s="507"/>
      <c r="S38" s="508"/>
      <c r="T38" s="459"/>
      <c r="U38" s="460"/>
      <c r="V38" s="460"/>
      <c r="W38" s="460"/>
      <c r="X38" s="460"/>
      <c r="Y38" s="460"/>
      <c r="Z38" s="460"/>
      <c r="AA38" s="460"/>
      <c r="AB38" s="460"/>
      <c r="AC38" s="461"/>
    </row>
    <row r="39" spans="1:33" ht="9.75" customHeight="1" x14ac:dyDescent="0.2">
      <c r="A39" s="51"/>
      <c r="B39" s="512">
        <f>B37+1</f>
        <v>14</v>
      </c>
      <c r="C39" s="513"/>
      <c r="D39" s="513"/>
      <c r="E39" s="514"/>
      <c r="F39" s="524"/>
      <c r="G39" s="525"/>
      <c r="H39" s="525"/>
      <c r="I39" s="525"/>
      <c r="J39" s="525"/>
      <c r="K39" s="525"/>
      <c r="L39" s="525"/>
      <c r="M39" s="525"/>
      <c r="N39" s="525"/>
      <c r="O39" s="526"/>
      <c r="P39" s="512">
        <f>P37+1</f>
        <v>34</v>
      </c>
      <c r="Q39" s="513"/>
      <c r="R39" s="513"/>
      <c r="S39" s="514"/>
      <c r="T39" s="524"/>
      <c r="U39" s="525"/>
      <c r="V39" s="525"/>
      <c r="W39" s="525"/>
      <c r="X39" s="525"/>
      <c r="Y39" s="525"/>
      <c r="Z39" s="525"/>
      <c r="AA39" s="525"/>
      <c r="AB39" s="525"/>
      <c r="AC39" s="526"/>
      <c r="AD39" s="113">
        <f>AD37</f>
        <v>4.03</v>
      </c>
      <c r="AE39" s="113">
        <f>AE37</f>
        <v>1</v>
      </c>
      <c r="AF39" s="113">
        <f>AF37</f>
        <v>1</v>
      </c>
      <c r="AG39" s="113">
        <f>AG37</f>
        <v>1</v>
      </c>
    </row>
    <row r="40" spans="1:33" ht="15.6" customHeight="1" x14ac:dyDescent="0.2">
      <c r="A40" s="51"/>
      <c r="B40" s="506"/>
      <c r="C40" s="507"/>
      <c r="D40" s="507"/>
      <c r="E40" s="508"/>
      <c r="F40" s="459"/>
      <c r="G40" s="460"/>
      <c r="H40" s="460"/>
      <c r="I40" s="460"/>
      <c r="J40" s="460"/>
      <c r="K40" s="460"/>
      <c r="L40" s="460"/>
      <c r="M40" s="460"/>
      <c r="N40" s="460"/>
      <c r="O40" s="461"/>
      <c r="P40" s="506"/>
      <c r="Q40" s="507"/>
      <c r="R40" s="507"/>
      <c r="S40" s="508"/>
      <c r="T40" s="459"/>
      <c r="U40" s="460"/>
      <c r="V40" s="460"/>
      <c r="W40" s="460"/>
      <c r="X40" s="460"/>
      <c r="Y40" s="460"/>
      <c r="Z40" s="460"/>
      <c r="AA40" s="460"/>
      <c r="AB40" s="460"/>
      <c r="AC40" s="461"/>
    </row>
    <row r="41" spans="1:33" ht="9.75" customHeight="1" x14ac:dyDescent="0.2">
      <c r="A41" s="51"/>
      <c r="B41" s="512">
        <f>B39+1</f>
        <v>15</v>
      </c>
      <c r="C41" s="513"/>
      <c r="D41" s="513"/>
      <c r="E41" s="514"/>
      <c r="F41" s="524"/>
      <c r="G41" s="525"/>
      <c r="H41" s="525"/>
      <c r="I41" s="525"/>
      <c r="J41" s="525"/>
      <c r="K41" s="525"/>
      <c r="L41" s="525"/>
      <c r="M41" s="525"/>
      <c r="N41" s="525"/>
      <c r="O41" s="526"/>
      <c r="P41" s="512">
        <f>P39+1</f>
        <v>35</v>
      </c>
      <c r="Q41" s="513"/>
      <c r="R41" s="513"/>
      <c r="S41" s="514"/>
      <c r="T41" s="524"/>
      <c r="U41" s="525"/>
      <c r="V41" s="525"/>
      <c r="W41" s="525"/>
      <c r="X41" s="525"/>
      <c r="Y41" s="525"/>
      <c r="Z41" s="525"/>
      <c r="AA41" s="525"/>
      <c r="AB41" s="525"/>
      <c r="AC41" s="526"/>
      <c r="AD41" s="113">
        <f>AD39</f>
        <v>4.03</v>
      </c>
      <c r="AE41" s="113">
        <f>AE39</f>
        <v>1</v>
      </c>
      <c r="AF41" s="113">
        <f>AF39</f>
        <v>1</v>
      </c>
      <c r="AG41" s="113">
        <f>AG39</f>
        <v>1</v>
      </c>
    </row>
    <row r="42" spans="1:33" ht="15.6" customHeight="1" x14ac:dyDescent="0.2">
      <c r="A42" s="51"/>
      <c r="B42" s="506"/>
      <c r="C42" s="507"/>
      <c r="D42" s="507"/>
      <c r="E42" s="508"/>
      <c r="F42" s="459"/>
      <c r="G42" s="460"/>
      <c r="H42" s="460"/>
      <c r="I42" s="460"/>
      <c r="J42" s="460"/>
      <c r="K42" s="460"/>
      <c r="L42" s="460"/>
      <c r="M42" s="460"/>
      <c r="N42" s="460"/>
      <c r="O42" s="461"/>
      <c r="P42" s="506"/>
      <c r="Q42" s="507"/>
      <c r="R42" s="507"/>
      <c r="S42" s="508"/>
      <c r="T42" s="459"/>
      <c r="U42" s="460"/>
      <c r="V42" s="460"/>
      <c r="W42" s="460"/>
      <c r="X42" s="460"/>
      <c r="Y42" s="460"/>
      <c r="Z42" s="460"/>
      <c r="AA42" s="460"/>
      <c r="AB42" s="460"/>
      <c r="AC42" s="461"/>
    </row>
    <row r="43" spans="1:33" ht="9.75" customHeight="1" x14ac:dyDescent="0.2">
      <c r="A43" s="51"/>
      <c r="B43" s="512">
        <f>B41+1</f>
        <v>16</v>
      </c>
      <c r="C43" s="513"/>
      <c r="D43" s="513"/>
      <c r="E43" s="514"/>
      <c r="F43" s="524"/>
      <c r="G43" s="525"/>
      <c r="H43" s="525"/>
      <c r="I43" s="525"/>
      <c r="J43" s="525"/>
      <c r="K43" s="525"/>
      <c r="L43" s="525"/>
      <c r="M43" s="525"/>
      <c r="N43" s="525"/>
      <c r="O43" s="526"/>
      <c r="P43" s="512">
        <f>P41+1</f>
        <v>36</v>
      </c>
      <c r="Q43" s="513"/>
      <c r="R43" s="513"/>
      <c r="S43" s="514"/>
      <c r="T43" s="524"/>
      <c r="U43" s="525"/>
      <c r="V43" s="525"/>
      <c r="W43" s="525"/>
      <c r="X43" s="525"/>
      <c r="Y43" s="525"/>
      <c r="Z43" s="525"/>
      <c r="AA43" s="525"/>
      <c r="AB43" s="525"/>
      <c r="AC43" s="526"/>
      <c r="AD43" s="113">
        <f>AD41</f>
        <v>4.03</v>
      </c>
      <c r="AE43" s="113">
        <f>AE41</f>
        <v>1</v>
      </c>
      <c r="AF43" s="113">
        <f>AF41</f>
        <v>1</v>
      </c>
      <c r="AG43" s="113">
        <f>AG41</f>
        <v>1</v>
      </c>
    </row>
    <row r="44" spans="1:33" ht="15.6" customHeight="1" x14ac:dyDescent="0.2">
      <c r="A44" s="51"/>
      <c r="B44" s="506"/>
      <c r="C44" s="507"/>
      <c r="D44" s="507"/>
      <c r="E44" s="508"/>
      <c r="F44" s="459"/>
      <c r="G44" s="460"/>
      <c r="H44" s="460"/>
      <c r="I44" s="460"/>
      <c r="J44" s="460"/>
      <c r="K44" s="460"/>
      <c r="L44" s="460"/>
      <c r="M44" s="460"/>
      <c r="N44" s="460"/>
      <c r="O44" s="461"/>
      <c r="P44" s="506"/>
      <c r="Q44" s="507"/>
      <c r="R44" s="507"/>
      <c r="S44" s="508"/>
      <c r="T44" s="459"/>
      <c r="U44" s="460"/>
      <c r="V44" s="460"/>
      <c r="W44" s="460"/>
      <c r="X44" s="460"/>
      <c r="Y44" s="460"/>
      <c r="Z44" s="460"/>
      <c r="AA44" s="460"/>
      <c r="AB44" s="460"/>
      <c r="AC44" s="461"/>
    </row>
    <row r="45" spans="1:33" ht="9.75" customHeight="1" x14ac:dyDescent="0.2">
      <c r="A45" s="51"/>
      <c r="B45" s="512">
        <f>B43+1</f>
        <v>17</v>
      </c>
      <c r="C45" s="513"/>
      <c r="D45" s="513"/>
      <c r="E45" s="514"/>
      <c r="F45" s="524"/>
      <c r="G45" s="525"/>
      <c r="H45" s="525"/>
      <c r="I45" s="525"/>
      <c r="J45" s="525"/>
      <c r="K45" s="525"/>
      <c r="L45" s="525"/>
      <c r="M45" s="525"/>
      <c r="N45" s="525"/>
      <c r="O45" s="526"/>
      <c r="P45" s="512">
        <f>P43+1</f>
        <v>37</v>
      </c>
      <c r="Q45" s="513"/>
      <c r="R45" s="513"/>
      <c r="S45" s="514"/>
      <c r="T45" s="524"/>
      <c r="U45" s="525"/>
      <c r="V45" s="525"/>
      <c r="W45" s="525"/>
      <c r="X45" s="525"/>
      <c r="Y45" s="525"/>
      <c r="Z45" s="525"/>
      <c r="AA45" s="525"/>
      <c r="AB45" s="525"/>
      <c r="AC45" s="526"/>
      <c r="AD45" s="113">
        <f>AD43</f>
        <v>4.03</v>
      </c>
      <c r="AE45" s="113">
        <f>AE43</f>
        <v>1</v>
      </c>
      <c r="AF45" s="113">
        <f>AF43</f>
        <v>1</v>
      </c>
      <c r="AG45" s="113">
        <f>AG43</f>
        <v>1</v>
      </c>
    </row>
    <row r="46" spans="1:33" ht="15.6" customHeight="1" x14ac:dyDescent="0.2">
      <c r="A46" s="51"/>
      <c r="B46" s="506"/>
      <c r="C46" s="507"/>
      <c r="D46" s="507"/>
      <c r="E46" s="508"/>
      <c r="F46" s="459"/>
      <c r="G46" s="460"/>
      <c r="H46" s="460"/>
      <c r="I46" s="460"/>
      <c r="J46" s="460"/>
      <c r="K46" s="460"/>
      <c r="L46" s="460"/>
      <c r="M46" s="460"/>
      <c r="N46" s="460"/>
      <c r="O46" s="461"/>
      <c r="P46" s="506"/>
      <c r="Q46" s="507"/>
      <c r="R46" s="507"/>
      <c r="S46" s="508"/>
      <c r="T46" s="459"/>
      <c r="U46" s="460"/>
      <c r="V46" s="460"/>
      <c r="W46" s="460"/>
      <c r="X46" s="460"/>
      <c r="Y46" s="460"/>
      <c r="Z46" s="460"/>
      <c r="AA46" s="460"/>
      <c r="AB46" s="460"/>
      <c r="AC46" s="461"/>
    </row>
    <row r="47" spans="1:33" ht="9.75" customHeight="1" x14ac:dyDescent="0.2">
      <c r="A47" s="51"/>
      <c r="B47" s="512">
        <f>B45+1</f>
        <v>18</v>
      </c>
      <c r="C47" s="513"/>
      <c r="D47" s="513"/>
      <c r="E47" s="514"/>
      <c r="F47" s="524"/>
      <c r="G47" s="525"/>
      <c r="H47" s="525"/>
      <c r="I47" s="525"/>
      <c r="J47" s="525"/>
      <c r="K47" s="525"/>
      <c r="L47" s="525"/>
      <c r="M47" s="525"/>
      <c r="N47" s="525"/>
      <c r="O47" s="526"/>
      <c r="P47" s="512">
        <f>P45+1</f>
        <v>38</v>
      </c>
      <c r="Q47" s="513"/>
      <c r="R47" s="513"/>
      <c r="S47" s="514"/>
      <c r="T47" s="524"/>
      <c r="U47" s="525"/>
      <c r="V47" s="525"/>
      <c r="W47" s="525"/>
      <c r="X47" s="525"/>
      <c r="Y47" s="525"/>
      <c r="Z47" s="525"/>
      <c r="AA47" s="525"/>
      <c r="AB47" s="525"/>
      <c r="AC47" s="526"/>
      <c r="AD47" s="113">
        <f>AD45</f>
        <v>4.03</v>
      </c>
      <c r="AE47" s="113">
        <f>AE45</f>
        <v>1</v>
      </c>
      <c r="AF47" s="113">
        <f>AF45</f>
        <v>1</v>
      </c>
      <c r="AG47" s="113">
        <f>AG45</f>
        <v>1</v>
      </c>
    </row>
    <row r="48" spans="1:33" ht="15.6" customHeight="1" x14ac:dyDescent="0.2">
      <c r="A48" s="51"/>
      <c r="B48" s="506"/>
      <c r="C48" s="507"/>
      <c r="D48" s="507"/>
      <c r="E48" s="508"/>
      <c r="F48" s="459"/>
      <c r="G48" s="460"/>
      <c r="H48" s="460"/>
      <c r="I48" s="460"/>
      <c r="J48" s="460"/>
      <c r="K48" s="460"/>
      <c r="L48" s="460"/>
      <c r="M48" s="460"/>
      <c r="N48" s="460"/>
      <c r="O48" s="461"/>
      <c r="P48" s="506"/>
      <c r="Q48" s="507"/>
      <c r="R48" s="507"/>
      <c r="S48" s="508"/>
      <c r="T48" s="459"/>
      <c r="U48" s="460"/>
      <c r="V48" s="460"/>
      <c r="W48" s="460"/>
      <c r="X48" s="460"/>
      <c r="Y48" s="460"/>
      <c r="Z48" s="460"/>
      <c r="AA48" s="460"/>
      <c r="AB48" s="460"/>
      <c r="AC48" s="461"/>
    </row>
    <row r="49" spans="1:33" ht="9.75" customHeight="1" x14ac:dyDescent="0.2">
      <c r="A49" s="51"/>
      <c r="B49" s="512">
        <f>B47+1</f>
        <v>19</v>
      </c>
      <c r="C49" s="513"/>
      <c r="D49" s="513"/>
      <c r="E49" s="514"/>
      <c r="F49" s="524"/>
      <c r="G49" s="525"/>
      <c r="H49" s="525"/>
      <c r="I49" s="525"/>
      <c r="J49" s="525"/>
      <c r="K49" s="525"/>
      <c r="L49" s="525"/>
      <c r="M49" s="525"/>
      <c r="N49" s="525"/>
      <c r="O49" s="526"/>
      <c r="P49" s="512">
        <f>P47+1</f>
        <v>39</v>
      </c>
      <c r="Q49" s="513"/>
      <c r="R49" s="513"/>
      <c r="S49" s="514"/>
      <c r="T49" s="524"/>
      <c r="U49" s="525"/>
      <c r="V49" s="525"/>
      <c r="W49" s="525"/>
      <c r="X49" s="525"/>
      <c r="Y49" s="525"/>
      <c r="Z49" s="525"/>
      <c r="AA49" s="525"/>
      <c r="AB49" s="525"/>
      <c r="AC49" s="526"/>
      <c r="AD49" s="113">
        <f>AD47</f>
        <v>4.03</v>
      </c>
      <c r="AE49" s="113">
        <f>AE47</f>
        <v>1</v>
      </c>
      <c r="AF49" s="113">
        <f>AF47</f>
        <v>1</v>
      </c>
      <c r="AG49" s="113">
        <f>AG47</f>
        <v>1</v>
      </c>
    </row>
    <row r="50" spans="1:33" ht="15.6" customHeight="1" x14ac:dyDescent="0.2">
      <c r="A50" s="51"/>
      <c r="B50" s="506"/>
      <c r="C50" s="507"/>
      <c r="D50" s="507"/>
      <c r="E50" s="508"/>
      <c r="F50" s="459"/>
      <c r="G50" s="460"/>
      <c r="H50" s="460"/>
      <c r="I50" s="460"/>
      <c r="J50" s="460"/>
      <c r="K50" s="460"/>
      <c r="L50" s="460"/>
      <c r="M50" s="460"/>
      <c r="N50" s="460"/>
      <c r="O50" s="461"/>
      <c r="P50" s="506"/>
      <c r="Q50" s="507"/>
      <c r="R50" s="507"/>
      <c r="S50" s="508"/>
      <c r="T50" s="459"/>
      <c r="U50" s="460"/>
      <c r="V50" s="460"/>
      <c r="W50" s="460"/>
      <c r="X50" s="460"/>
      <c r="Y50" s="460"/>
      <c r="Z50" s="460"/>
      <c r="AA50" s="460"/>
      <c r="AB50" s="460"/>
      <c r="AC50" s="461"/>
    </row>
    <row r="51" spans="1:33" ht="9.75" customHeight="1" x14ac:dyDescent="0.2">
      <c r="A51" s="51"/>
      <c r="B51" s="512">
        <f>B49+1</f>
        <v>20</v>
      </c>
      <c r="C51" s="513"/>
      <c r="D51" s="513"/>
      <c r="E51" s="514"/>
      <c r="F51" s="524"/>
      <c r="G51" s="525"/>
      <c r="H51" s="525"/>
      <c r="I51" s="525"/>
      <c r="J51" s="525"/>
      <c r="K51" s="525"/>
      <c r="L51" s="525"/>
      <c r="M51" s="525"/>
      <c r="N51" s="525"/>
      <c r="O51" s="526"/>
      <c r="P51" s="512">
        <f>P49+1</f>
        <v>40</v>
      </c>
      <c r="Q51" s="513"/>
      <c r="R51" s="513"/>
      <c r="S51" s="514"/>
      <c r="T51" s="524"/>
      <c r="U51" s="525"/>
      <c r="V51" s="525"/>
      <c r="W51" s="525"/>
      <c r="X51" s="525"/>
      <c r="Y51" s="525"/>
      <c r="Z51" s="525"/>
      <c r="AA51" s="525"/>
      <c r="AB51" s="525"/>
      <c r="AC51" s="526"/>
      <c r="AD51" s="113">
        <f>AD49</f>
        <v>4.03</v>
      </c>
      <c r="AE51" s="113">
        <f>AE49</f>
        <v>1</v>
      </c>
      <c r="AF51" s="113">
        <f>AF49</f>
        <v>1</v>
      </c>
      <c r="AG51" s="113">
        <f>AG49</f>
        <v>1</v>
      </c>
    </row>
    <row r="52" spans="1:33" ht="15.6" customHeight="1" x14ac:dyDescent="0.2">
      <c r="A52" s="51"/>
      <c r="B52" s="506"/>
      <c r="C52" s="507"/>
      <c r="D52" s="507"/>
      <c r="E52" s="508"/>
      <c r="F52" s="459"/>
      <c r="G52" s="460"/>
      <c r="H52" s="460"/>
      <c r="I52" s="460"/>
      <c r="J52" s="460"/>
      <c r="K52" s="460"/>
      <c r="L52" s="460"/>
      <c r="M52" s="460"/>
      <c r="N52" s="460"/>
      <c r="O52" s="461"/>
      <c r="P52" s="506"/>
      <c r="Q52" s="507"/>
      <c r="R52" s="507"/>
      <c r="S52" s="508"/>
      <c r="T52" s="459"/>
      <c r="U52" s="460"/>
      <c r="V52" s="460"/>
      <c r="W52" s="460"/>
      <c r="X52" s="460"/>
      <c r="Y52" s="460"/>
      <c r="Z52" s="460"/>
      <c r="AA52" s="460"/>
      <c r="AB52" s="460"/>
      <c r="AC52" s="461"/>
    </row>
    <row r="53" spans="1:33" ht="9" customHeight="1" x14ac:dyDescent="0.2">
      <c r="A53" s="51"/>
      <c r="B53" s="9"/>
      <c r="C53" s="10"/>
      <c r="D53" s="10"/>
      <c r="E53" s="10"/>
      <c r="F53" s="11"/>
      <c r="G53" s="12"/>
      <c r="H53" s="12"/>
      <c r="I53" s="11"/>
      <c r="J53" s="12"/>
      <c r="K53" s="12"/>
      <c r="L53" s="11"/>
      <c r="M53" s="12"/>
      <c r="N53" s="12"/>
      <c r="O53" s="11"/>
      <c r="P53" s="12"/>
      <c r="Q53" s="11"/>
      <c r="R53" s="12"/>
      <c r="S53" s="12"/>
      <c r="T53" s="11"/>
      <c r="U53" s="12"/>
      <c r="V53" s="12"/>
      <c r="W53" s="11"/>
      <c r="X53" s="12"/>
      <c r="Y53" s="12"/>
      <c r="Z53" s="9"/>
      <c r="AA53" s="10"/>
      <c r="AB53" s="10"/>
      <c r="AC53" s="147"/>
    </row>
    <row r="54" spans="1:33" ht="9.75" customHeight="1" x14ac:dyDescent="0.2">
      <c r="A54" s="51"/>
      <c r="B54" s="142" t="s">
        <v>280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6"/>
    </row>
    <row r="55" spans="1:33" ht="12" customHeight="1" x14ac:dyDescent="0.2">
      <c r="A55" s="51"/>
      <c r="B55" s="549" t="s">
        <v>283</v>
      </c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50"/>
      <c r="R55" s="550"/>
      <c r="S55" s="550"/>
      <c r="T55" s="550"/>
      <c r="U55" s="550"/>
      <c r="V55" s="550"/>
      <c r="W55" s="550"/>
      <c r="X55" s="550"/>
      <c r="Y55" s="550"/>
      <c r="Z55" s="550"/>
      <c r="AA55" s="550"/>
      <c r="AB55" s="550"/>
      <c r="AC55" s="551"/>
    </row>
    <row r="56" spans="1:33" ht="12" customHeight="1" x14ac:dyDescent="0.2">
      <c r="A56" s="51"/>
      <c r="B56" s="600" t="s">
        <v>282</v>
      </c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2"/>
    </row>
    <row r="57" spans="1:33" ht="12" customHeight="1" x14ac:dyDescent="0.2">
      <c r="A57" s="51"/>
      <c r="B57" s="600"/>
      <c r="C57" s="601"/>
      <c r="D57" s="601"/>
      <c r="E57" s="601"/>
      <c r="F57" s="601"/>
      <c r="G57" s="601"/>
      <c r="H57" s="601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2"/>
    </row>
    <row r="58" spans="1:33" ht="12" customHeight="1" x14ac:dyDescent="0.2">
      <c r="A58" s="51"/>
      <c r="B58" s="546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547"/>
      <c r="AA58" s="547"/>
      <c r="AB58" s="547"/>
      <c r="AC58" s="548"/>
    </row>
    <row r="59" spans="1:33" ht="9.75" customHeight="1" x14ac:dyDescent="0.2">
      <c r="A59" s="51"/>
      <c r="B59" s="9"/>
      <c r="C59" s="10"/>
      <c r="D59" s="10"/>
      <c r="E59" s="10"/>
      <c r="F59" s="11"/>
      <c r="G59" s="12"/>
      <c r="H59" s="12"/>
      <c r="I59" s="11"/>
      <c r="J59" s="12"/>
      <c r="K59" s="12"/>
      <c r="L59" s="11"/>
      <c r="M59" s="12"/>
      <c r="N59" s="12"/>
      <c r="O59" s="11"/>
      <c r="P59" s="12"/>
      <c r="Q59" s="11"/>
      <c r="R59" s="12"/>
      <c r="S59" s="12"/>
      <c r="T59" s="11"/>
      <c r="U59" s="12"/>
      <c r="V59" s="12"/>
      <c r="W59" s="11"/>
      <c r="X59" s="12"/>
      <c r="Y59" s="12"/>
      <c r="Z59" s="9"/>
      <c r="AA59" s="10"/>
      <c r="AB59" s="10"/>
      <c r="AC59" s="148"/>
    </row>
    <row r="60" spans="1:33" ht="12.75" customHeight="1" x14ac:dyDescent="0.2">
      <c r="A60" s="51"/>
      <c r="B60" s="552" t="s">
        <v>75</v>
      </c>
      <c r="C60" s="634"/>
      <c r="D60" s="634"/>
      <c r="E60" s="634"/>
      <c r="F60" s="543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545"/>
    </row>
    <row r="61" spans="1:33" ht="12.75" customHeight="1" x14ac:dyDescent="0.2">
      <c r="A61" s="51"/>
      <c r="B61" s="537"/>
      <c r="C61" s="596"/>
      <c r="D61" s="596"/>
      <c r="E61" s="596"/>
      <c r="F61" s="534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6"/>
    </row>
    <row r="62" spans="1:33" ht="12.75" customHeight="1" x14ac:dyDescent="0.2">
      <c r="A62" s="51"/>
      <c r="B62" s="597"/>
      <c r="C62" s="596"/>
      <c r="D62" s="596"/>
      <c r="E62" s="596"/>
      <c r="F62" s="534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6"/>
    </row>
    <row r="63" spans="1:33" ht="12.75" customHeight="1" x14ac:dyDescent="0.2">
      <c r="A63" s="51"/>
      <c r="B63" s="598"/>
      <c r="C63" s="599"/>
      <c r="D63" s="599"/>
      <c r="E63" s="599"/>
      <c r="F63" s="531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2"/>
      <c r="W63" s="532"/>
      <c r="X63" s="532"/>
      <c r="Y63" s="532"/>
      <c r="Z63" s="532"/>
      <c r="AA63" s="532"/>
      <c r="AB63" s="532"/>
      <c r="AC63" s="533"/>
    </row>
    <row r="64" spans="1:33" ht="9.75" customHeight="1" x14ac:dyDescent="0.2">
      <c r="A64" s="5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54"/>
    </row>
    <row r="65" spans="1:72" ht="15.6" customHeight="1" x14ac:dyDescent="0.2">
      <c r="A65" s="5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54"/>
    </row>
    <row r="66" spans="1:72" ht="9.75" customHeight="1" x14ac:dyDescent="0.2">
      <c r="A66" s="560" t="str">
        <f>"GP1440 Versjon: " &amp; 'GP-1440'!$AE$2</f>
        <v>GP1440 Versjon: 2.0</v>
      </c>
      <c r="B66" s="561"/>
      <c r="C66" s="561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  <c r="AA66" s="561"/>
      <c r="AB66" s="561"/>
      <c r="AC66" s="562"/>
      <c r="AF66" s="70"/>
      <c r="AG66" s="70"/>
      <c r="AH66" s="70"/>
      <c r="AI66" s="70"/>
      <c r="AJ66" s="70"/>
      <c r="AK66" s="70"/>
      <c r="AL66" s="70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</row>
  </sheetData>
  <sheetProtection selectLockedCells="1"/>
  <mergeCells count="183">
    <mergeCell ref="A66:AC66"/>
    <mergeCell ref="T52:AC52"/>
    <mergeCell ref="T48:AC48"/>
    <mergeCell ref="P49:S49"/>
    <mergeCell ref="T49:AC49"/>
    <mergeCell ref="P50:S50"/>
    <mergeCell ref="T50:AC50"/>
    <mergeCell ref="P51:S51"/>
    <mergeCell ref="T51:AC51"/>
    <mergeCell ref="P48:S48"/>
    <mergeCell ref="B49:E49"/>
    <mergeCell ref="F49:O49"/>
    <mergeCell ref="F50:O50"/>
    <mergeCell ref="B52:E52"/>
    <mergeCell ref="B51:E51"/>
    <mergeCell ref="F51:O51"/>
    <mergeCell ref="F52:O52"/>
    <mergeCell ref="B61:E63"/>
    <mergeCell ref="F61:AC61"/>
    <mergeCell ref="F62:AC62"/>
    <mergeCell ref="F63:AC63"/>
    <mergeCell ref="P43:S43"/>
    <mergeCell ref="T43:AC43"/>
    <mergeCell ref="P52:S52"/>
    <mergeCell ref="T44:AC44"/>
    <mergeCell ref="P45:S45"/>
    <mergeCell ref="T45:AC45"/>
    <mergeCell ref="P46:S46"/>
    <mergeCell ref="T46:AC46"/>
    <mergeCell ref="P47:S47"/>
    <mergeCell ref="T47:AC47"/>
    <mergeCell ref="P44:S44"/>
    <mergeCell ref="P39:S39"/>
    <mergeCell ref="T39:AC39"/>
    <mergeCell ref="P36:S36"/>
    <mergeCell ref="T40:AC40"/>
    <mergeCell ref="P40:S40"/>
    <mergeCell ref="P41:S41"/>
    <mergeCell ref="T41:AC41"/>
    <mergeCell ref="P42:S42"/>
    <mergeCell ref="T42:AC42"/>
    <mergeCell ref="P34:S34"/>
    <mergeCell ref="T34:AC34"/>
    <mergeCell ref="P35:S35"/>
    <mergeCell ref="T35:AC35"/>
    <mergeCell ref="P32:S32"/>
    <mergeCell ref="T36:AC36"/>
    <mergeCell ref="P37:S37"/>
    <mergeCell ref="T37:AC37"/>
    <mergeCell ref="P38:S38"/>
    <mergeCell ref="T38:AC38"/>
    <mergeCell ref="P29:S29"/>
    <mergeCell ref="T29:AC29"/>
    <mergeCell ref="P30:S30"/>
    <mergeCell ref="T30:AC30"/>
    <mergeCell ref="P31:S31"/>
    <mergeCell ref="T31:AC31"/>
    <mergeCell ref="T32:AC32"/>
    <mergeCell ref="P33:S33"/>
    <mergeCell ref="T33:AC33"/>
    <mergeCell ref="B25:E25"/>
    <mergeCell ref="F25:O25"/>
    <mergeCell ref="F26:O26"/>
    <mergeCell ref="B27:E27"/>
    <mergeCell ref="F27:O27"/>
    <mergeCell ref="B24:E24"/>
    <mergeCell ref="B26:E26"/>
    <mergeCell ref="T17:AC17"/>
    <mergeCell ref="P18:S18"/>
    <mergeCell ref="T18:AC18"/>
    <mergeCell ref="P19:S19"/>
    <mergeCell ref="T19:AC19"/>
    <mergeCell ref="P20:S20"/>
    <mergeCell ref="T20:AC20"/>
    <mergeCell ref="P21:S21"/>
    <mergeCell ref="T21:AC21"/>
    <mergeCell ref="P22:S22"/>
    <mergeCell ref="T22:AC22"/>
    <mergeCell ref="P23:S23"/>
    <mergeCell ref="T23:AC23"/>
    <mergeCell ref="P24:S24"/>
    <mergeCell ref="T24:AC24"/>
    <mergeCell ref="P27:S27"/>
    <mergeCell ref="F20:O20"/>
    <mergeCell ref="B20:E20"/>
    <mergeCell ref="B21:E21"/>
    <mergeCell ref="F21:O21"/>
    <mergeCell ref="F22:O22"/>
    <mergeCell ref="B23:E23"/>
    <mergeCell ref="F23:O23"/>
    <mergeCell ref="B22:E22"/>
    <mergeCell ref="F24:O24"/>
    <mergeCell ref="B1:N1"/>
    <mergeCell ref="R1:AC4"/>
    <mergeCell ref="B2:N2"/>
    <mergeCell ref="B3:N3"/>
    <mergeCell ref="B4:N4"/>
    <mergeCell ref="B5:N5"/>
    <mergeCell ref="R5:AC5"/>
    <mergeCell ref="T15:AC15"/>
    <mergeCell ref="T13:AC13"/>
    <mergeCell ref="F14:O14"/>
    <mergeCell ref="F11:O12"/>
    <mergeCell ref="P11:S12"/>
    <mergeCell ref="B11:E12"/>
    <mergeCell ref="B7:Q10"/>
    <mergeCell ref="V8:AC8"/>
    <mergeCell ref="V9:AC9"/>
    <mergeCell ref="F13:O13"/>
    <mergeCell ref="T11:AC12"/>
    <mergeCell ref="B13:E13"/>
    <mergeCell ref="P13:S13"/>
    <mergeCell ref="T27:AC27"/>
    <mergeCell ref="P28:S28"/>
    <mergeCell ref="T28:AC28"/>
    <mergeCell ref="B14:E14"/>
    <mergeCell ref="P14:S14"/>
    <mergeCell ref="T14:AC14"/>
    <mergeCell ref="P25:S25"/>
    <mergeCell ref="T25:AC25"/>
    <mergeCell ref="P26:S26"/>
    <mergeCell ref="T26:AC26"/>
    <mergeCell ref="B15:E15"/>
    <mergeCell ref="F15:O15"/>
    <mergeCell ref="P15:S15"/>
    <mergeCell ref="F16:O16"/>
    <mergeCell ref="B17:E17"/>
    <mergeCell ref="F17:O17"/>
    <mergeCell ref="P16:S16"/>
    <mergeCell ref="T16:AC16"/>
    <mergeCell ref="P17:S17"/>
    <mergeCell ref="F18:O18"/>
    <mergeCell ref="B19:E19"/>
    <mergeCell ref="F19:O19"/>
    <mergeCell ref="B18:E18"/>
    <mergeCell ref="B16:E16"/>
    <mergeCell ref="B30:E30"/>
    <mergeCell ref="B29:E29"/>
    <mergeCell ref="F29:O29"/>
    <mergeCell ref="F30:O30"/>
    <mergeCell ref="B32:E32"/>
    <mergeCell ref="B31:E31"/>
    <mergeCell ref="F31:O31"/>
    <mergeCell ref="F32:O32"/>
    <mergeCell ref="B28:E28"/>
    <mergeCell ref="F28:O28"/>
    <mergeCell ref="B37:E37"/>
    <mergeCell ref="F37:O37"/>
    <mergeCell ref="F38:O38"/>
    <mergeCell ref="B40:E40"/>
    <mergeCell ref="B39:E39"/>
    <mergeCell ref="F39:O39"/>
    <mergeCell ref="F40:O40"/>
    <mergeCell ref="B34:E34"/>
    <mergeCell ref="B33:E33"/>
    <mergeCell ref="F33:O33"/>
    <mergeCell ref="F34:O34"/>
    <mergeCell ref="B36:E36"/>
    <mergeCell ref="B35:E35"/>
    <mergeCell ref="F35:O35"/>
    <mergeCell ref="F36:O36"/>
    <mergeCell ref="B42:E42"/>
    <mergeCell ref="B41:E41"/>
    <mergeCell ref="F41:O41"/>
    <mergeCell ref="F42:O42"/>
    <mergeCell ref="B44:E44"/>
    <mergeCell ref="B43:E43"/>
    <mergeCell ref="F43:O43"/>
    <mergeCell ref="F44:O44"/>
    <mergeCell ref="B38:E38"/>
    <mergeCell ref="B46:E46"/>
    <mergeCell ref="B45:E45"/>
    <mergeCell ref="F45:O45"/>
    <mergeCell ref="F46:O46"/>
    <mergeCell ref="B48:E48"/>
    <mergeCell ref="B47:E47"/>
    <mergeCell ref="F47:O47"/>
    <mergeCell ref="F48:O48"/>
    <mergeCell ref="B60:E60"/>
    <mergeCell ref="F60:AC60"/>
    <mergeCell ref="B56:AC58"/>
    <mergeCell ref="B55:AC55"/>
    <mergeCell ref="B50:E50"/>
  </mergeCells>
  <phoneticPr fontId="2" type="noConversion"/>
  <conditionalFormatting sqref="B7:Q10">
    <cfRule type="containsText" dxfId="340" priority="67" stopIfTrue="1" operator="containsText" text="dette">
      <formula>NOT(ISERROR(SEARCH("dette",B7)))</formula>
    </cfRule>
  </conditionalFormatting>
  <conditionalFormatting sqref="F13">
    <cfRule type="cellIs" dxfId="339" priority="33" stopIfTrue="1" operator="equal">
      <formula>"husk regnr"</formula>
    </cfRule>
  </conditionalFormatting>
  <conditionalFormatting sqref="T17 T19 T21 T23 T25 T27 T29 T31 T33 T35 T37 T39 T41 T43 T45 T47 T49 T51">
    <cfRule type="cellIs" dxfId="338" priority="1" stopIfTrue="1" operator="equal">
      <formula>"husk regnr"</formula>
    </cfRule>
  </conditionalFormatting>
  <conditionalFormatting sqref="T15">
    <cfRule type="cellIs" dxfId="337" priority="2" stopIfTrue="1" operator="equal">
      <formula>"husk regnr"</formula>
    </cfRule>
  </conditionalFormatting>
  <conditionalFormatting sqref="F15">
    <cfRule type="cellIs" dxfId="336" priority="5" stopIfTrue="1" operator="equal">
      <formula>"husk regnr"</formula>
    </cfRule>
  </conditionalFormatting>
  <conditionalFormatting sqref="F17 F19 F21 F23 F25 F27 F29 F31 F33 F35 F37 F39 F41 F43 F45 F47 F49 F51">
    <cfRule type="cellIs" dxfId="335" priority="4" stopIfTrue="1" operator="equal">
      <formula>"husk regnr"</formula>
    </cfRule>
  </conditionalFormatting>
  <conditionalFormatting sqref="T13">
    <cfRule type="cellIs" dxfId="334" priority="3" stopIfTrue="1" operator="equal">
      <formula>"husk regnr"</formula>
    </cfRule>
  </conditionalFormatting>
  <hyperlinks>
    <hyperlink ref="V9:AC9" location="'GP-1440'!A1" display="'GP-1440'!A1"/>
  </hyperlinks>
  <pageMargins left="0.25" right="0.25" top="0.75" bottom="0.75" header="0.3" footer="0.3"/>
  <pageSetup paperSize="9" scale="94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T66"/>
  <sheetViews>
    <sheetView showGridLines="0" showZeros="0" zoomScale="115" zoomScaleNormal="130" zoomScalePageLayoutView="130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3" width="3.28515625" style="1"/>
    <col min="4" max="4" width="5.7109375" style="1" customWidth="1"/>
    <col min="5" max="12" width="3.28515625" style="1"/>
    <col min="13" max="13" width="1.7109375" style="1" customWidth="1"/>
    <col min="14" max="16" width="3.28515625" style="1"/>
    <col min="17" max="17" width="1.7109375" style="1" customWidth="1"/>
    <col min="18" max="20" width="3.28515625" style="1"/>
    <col min="21" max="21" width="3.28515625" style="1" customWidth="1"/>
    <col min="22" max="16384" width="3.28515625" style="1"/>
  </cols>
  <sheetData>
    <row r="1" spans="1:37" ht="9.75" customHeight="1" x14ac:dyDescent="0.2">
      <c r="A1" s="20"/>
      <c r="B1" s="591" t="str">
        <f>'GP-1440'!B1</f>
        <v>Fra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3"/>
      <c r="O1" s="21"/>
      <c r="P1" s="21"/>
      <c r="Q1" s="21"/>
      <c r="R1" s="21"/>
      <c r="S1" s="585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7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7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7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7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635" t="s">
        <v>111</v>
      </c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7"/>
    </row>
    <row r="6" spans="1:37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7" ht="5.0999999999999996" customHeight="1" x14ac:dyDescent="0.2">
      <c r="A7" s="51"/>
      <c r="B7" s="58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15"/>
      <c r="T7" s="15"/>
      <c r="U7" s="15"/>
      <c r="V7" s="7"/>
      <c r="W7" s="8"/>
      <c r="X7" s="8"/>
      <c r="Y7" s="8"/>
      <c r="Z7" s="8"/>
      <c r="AA7" s="8"/>
      <c r="AB7" s="8"/>
      <c r="AC7" s="8"/>
      <c r="AD7" s="90"/>
    </row>
    <row r="8" spans="1:37" ht="9.75" customHeight="1" x14ac:dyDescent="0.2">
      <c r="A8" s="51"/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15"/>
      <c r="T8" s="15"/>
      <c r="U8" s="1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7" ht="15" customHeight="1" x14ac:dyDescent="0.2">
      <c r="A9" s="51"/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15"/>
      <c r="T9" s="15"/>
      <c r="U9" s="1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7" ht="5.0999999999999996" customHeight="1" x14ac:dyDescent="0.2">
      <c r="A10" s="51"/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91"/>
    </row>
    <row r="11" spans="1:37" ht="12.75" customHeight="1" x14ac:dyDescent="0.2">
      <c r="A11" s="51"/>
      <c r="B11" s="563" t="s">
        <v>113</v>
      </c>
      <c r="C11" s="564"/>
      <c r="D11" s="564"/>
      <c r="E11" s="564"/>
      <c r="F11" s="564"/>
      <c r="G11" s="564"/>
      <c r="H11" s="564"/>
      <c r="I11" s="564"/>
      <c r="J11" s="564"/>
      <c r="K11" s="565"/>
      <c r="L11" s="650" t="s">
        <v>105</v>
      </c>
      <c r="M11" s="651"/>
      <c r="N11" s="651"/>
      <c r="O11" s="652"/>
      <c r="P11" s="573" t="s">
        <v>270</v>
      </c>
      <c r="Q11" s="573"/>
      <c r="R11" s="574"/>
      <c r="S11" s="645" t="s">
        <v>112</v>
      </c>
      <c r="T11" s="646"/>
      <c r="U11" s="645" t="s">
        <v>117</v>
      </c>
      <c r="V11" s="646"/>
      <c r="W11" s="572" t="s">
        <v>67</v>
      </c>
      <c r="X11" s="574"/>
      <c r="Y11" s="638" t="s">
        <v>6</v>
      </c>
      <c r="Z11" s="638"/>
      <c r="AA11" s="638"/>
      <c r="AB11" s="639" t="s">
        <v>114</v>
      </c>
      <c r="AC11" s="640"/>
      <c r="AD11" s="641"/>
    </row>
    <row r="12" spans="1:37" ht="12.75" customHeight="1" x14ac:dyDescent="0.2">
      <c r="A12" s="51"/>
      <c r="B12" s="566"/>
      <c r="C12" s="567"/>
      <c r="D12" s="567"/>
      <c r="E12" s="567"/>
      <c r="F12" s="567"/>
      <c r="G12" s="567"/>
      <c r="H12" s="567"/>
      <c r="I12" s="567"/>
      <c r="J12" s="567"/>
      <c r="K12" s="568"/>
      <c r="L12" s="653"/>
      <c r="M12" s="654"/>
      <c r="N12" s="654"/>
      <c r="O12" s="655"/>
      <c r="P12" s="576"/>
      <c r="Q12" s="576"/>
      <c r="R12" s="577"/>
      <c r="S12" s="647"/>
      <c r="T12" s="648"/>
      <c r="U12" s="647"/>
      <c r="V12" s="648"/>
      <c r="W12" s="213"/>
      <c r="X12" s="649"/>
      <c r="Y12" s="638"/>
      <c r="Z12" s="638"/>
      <c r="AA12" s="638"/>
      <c r="AB12" s="642"/>
      <c r="AC12" s="643"/>
      <c r="AD12" s="644"/>
    </row>
    <row r="13" spans="1:37" ht="9.75" customHeight="1" x14ac:dyDescent="0.2">
      <c r="A13" s="51"/>
      <c r="B13" s="512">
        <v>1</v>
      </c>
      <c r="C13" s="513"/>
      <c r="D13" s="513"/>
      <c r="E13" s="513"/>
      <c r="F13" s="513"/>
      <c r="G13" s="513"/>
      <c r="H13" s="513"/>
      <c r="I13" s="513"/>
      <c r="J13" s="513"/>
      <c r="K13" s="514"/>
      <c r="L13" s="449"/>
      <c r="M13" s="450"/>
      <c r="N13" s="450"/>
      <c r="O13" s="451"/>
      <c r="P13" s="524"/>
      <c r="Q13" s="525"/>
      <c r="R13" s="526"/>
      <c r="S13" s="77"/>
      <c r="T13" s="84"/>
      <c r="U13" s="85"/>
      <c r="V13" s="86"/>
      <c r="W13" s="80"/>
      <c r="X13" s="81"/>
      <c r="Y13" s="87"/>
      <c r="Z13" s="88"/>
      <c r="AA13" s="89"/>
      <c r="AB13" s="452"/>
      <c r="AC13" s="453"/>
      <c r="AD13" s="454"/>
      <c r="AE13" s="119">
        <f>W14/24</f>
        <v>0</v>
      </c>
      <c r="AF13" s="119"/>
      <c r="AG13" s="119"/>
      <c r="AH13" s="119"/>
      <c r="AI13" s="119"/>
      <c r="AJ13" s="119"/>
      <c r="AK13" s="119"/>
    </row>
    <row r="14" spans="1:37" ht="15.6" customHeight="1" x14ac:dyDescent="0.2">
      <c r="A14" s="51"/>
      <c r="B14" s="506"/>
      <c r="C14" s="507"/>
      <c r="D14" s="507"/>
      <c r="E14" s="507"/>
      <c r="F14" s="507"/>
      <c r="G14" s="507"/>
      <c r="H14" s="507"/>
      <c r="I14" s="507"/>
      <c r="J14" s="507"/>
      <c r="K14" s="508"/>
      <c r="L14" s="506"/>
      <c r="M14" s="507"/>
      <c r="N14" s="507"/>
      <c r="O14" s="508"/>
      <c r="P14" s="506"/>
      <c r="Q14" s="507"/>
      <c r="R14" s="508"/>
      <c r="S14" s="459"/>
      <c r="T14" s="461"/>
      <c r="U14" s="656"/>
      <c r="V14" s="657"/>
      <c r="W14" s="658"/>
      <c r="X14" s="659"/>
      <c r="Y14" s="509">
        <f>AH14+AI14</f>
        <v>0</v>
      </c>
      <c r="Z14" s="510"/>
      <c r="AA14" s="511"/>
      <c r="AB14" s="509">
        <f>(W14*Y14)+(AE14*'Satser m.v.'!D$20)+AG14</f>
        <v>0</v>
      </c>
      <c r="AC14" s="510"/>
      <c r="AD14" s="511"/>
      <c r="AE14" s="119">
        <f>ROUNDUP(AE13,0)</f>
        <v>0</v>
      </c>
      <c r="AF14" s="119"/>
      <c r="AG14" s="119">
        <f>IF(P14=0,0,IF(P14=1,'Satser m.v.'!D41,IF(P14=2,2*'Satser m.v.'!D41,2*'Satser m.v.'!D41)))*W14</f>
        <v>0</v>
      </c>
      <c r="AH14" s="119">
        <f>IF(S14="D",IF(U14&lt;50,'Satser m.v.'!D$32,IF(U14&lt;100,'Satser m.v.'!D$33,IF(U14&lt;150,'Satser m.v.'!D$34,IF(U14&lt;200,'Satser m.v.'!D$35,IF(U14&lt;250,'Satser m.v.'!D$36,IF(U14&lt;300,'Satser m.v.'!D$37,'Satser m.v.'!D$38)))))),0)</f>
        <v>0</v>
      </c>
      <c r="AI14" s="119">
        <f>IF(S14="B",IF(U14&lt;50,'Satser m.v.'!D$23,IF(U14&lt;100,'Satser m.v.'!D$24,IF(U14&lt;150,'Satser m.v.'!D$25,IF(U14&lt;200,'Satser m.v.'!D$26,IF(U14&lt;250,'Satser m.v.'!D$27,IF(U14&lt;300,'Satser m.v.'!D$28,'Satser m.v.'!D$29)))))),0)</f>
        <v>0</v>
      </c>
      <c r="AJ14" s="119"/>
      <c r="AK14" s="119"/>
    </row>
    <row r="15" spans="1:37" ht="9.75" customHeight="1" x14ac:dyDescent="0.2">
      <c r="A15" s="51"/>
      <c r="B15" s="512">
        <f>B13+1</f>
        <v>2</v>
      </c>
      <c r="C15" s="513"/>
      <c r="D15" s="513"/>
      <c r="E15" s="513"/>
      <c r="F15" s="513"/>
      <c r="G15" s="513"/>
      <c r="H15" s="513"/>
      <c r="I15" s="513"/>
      <c r="J15" s="513"/>
      <c r="K15" s="514"/>
      <c r="L15" s="449"/>
      <c r="M15" s="450"/>
      <c r="N15" s="450"/>
      <c r="O15" s="451"/>
      <c r="P15" s="524"/>
      <c r="Q15" s="525"/>
      <c r="R15" s="526"/>
      <c r="S15" s="77"/>
      <c r="T15" s="84"/>
      <c r="U15" s="85"/>
      <c r="V15" s="86"/>
      <c r="W15" s="80"/>
      <c r="X15" s="81"/>
      <c r="Y15" s="87"/>
      <c r="Z15" s="88"/>
      <c r="AA15" s="89"/>
      <c r="AB15" s="452"/>
      <c r="AC15" s="453"/>
      <c r="AD15" s="454"/>
      <c r="AE15" s="119">
        <f>W16/24</f>
        <v>0</v>
      </c>
      <c r="AF15" s="119"/>
      <c r="AG15" s="119"/>
      <c r="AH15" s="119"/>
      <c r="AI15" s="119"/>
      <c r="AJ15" s="119"/>
      <c r="AK15" s="119"/>
    </row>
    <row r="16" spans="1:37" ht="15.6" customHeight="1" x14ac:dyDescent="0.2">
      <c r="A16" s="51"/>
      <c r="B16" s="506"/>
      <c r="C16" s="507"/>
      <c r="D16" s="507"/>
      <c r="E16" s="507"/>
      <c r="F16" s="507"/>
      <c r="G16" s="507"/>
      <c r="H16" s="507"/>
      <c r="I16" s="507"/>
      <c r="J16" s="507"/>
      <c r="K16" s="508"/>
      <c r="L16" s="506"/>
      <c r="M16" s="507"/>
      <c r="N16" s="507"/>
      <c r="O16" s="508"/>
      <c r="P16" s="506"/>
      <c r="Q16" s="507"/>
      <c r="R16" s="508"/>
      <c r="S16" s="459"/>
      <c r="T16" s="461"/>
      <c r="U16" s="656"/>
      <c r="V16" s="657"/>
      <c r="W16" s="658"/>
      <c r="X16" s="659"/>
      <c r="Y16" s="509">
        <f>AH16+AI16</f>
        <v>0</v>
      </c>
      <c r="Z16" s="510"/>
      <c r="AA16" s="511"/>
      <c r="AB16" s="509">
        <f>(W16*Y16)+(AE16*'Satser m.v.'!D$20)+AG16</f>
        <v>0</v>
      </c>
      <c r="AC16" s="510"/>
      <c r="AD16" s="511"/>
      <c r="AE16" s="119">
        <f>ROUNDUP(AE15,0)</f>
        <v>0</v>
      </c>
      <c r="AF16" s="119"/>
      <c r="AG16" s="119">
        <f>IF(P16=0,0,IF(P16=1,'Satser m.v.'!D43,IF(P16=2,2*'Satser m.v.'!D43,2*'Satser m.v.'!D43)))*W16</f>
        <v>0</v>
      </c>
      <c r="AH16" s="119">
        <f>IF(S16="D",IF(U16&lt;50,'Satser m.v.'!D$32,IF(U16&lt;100,'Satser m.v.'!D$33,IF(U16&lt;150,'Satser m.v.'!D$34,IF(U16&lt;200,'Satser m.v.'!D$35,IF(U16&lt;250,'Satser m.v.'!D$36,IF(U16&lt;300,'Satser m.v.'!D$37,'Satser m.v.'!D$38)))))),0)</f>
        <v>0</v>
      </c>
      <c r="AI16" s="119">
        <f>IF(S16="B",IF(U16&lt;50,'Satser m.v.'!D$23,IF(U16&lt;100,'Satser m.v.'!D$24,IF(U16&lt;150,'Satser m.v.'!D$25,IF(U16&lt;200,'Satser m.v.'!D$26,IF(U16&lt;250,'Satser m.v.'!D$27,IF(U16&lt;300,'Satser m.v.'!D$28,'Satser m.v.'!D$29)))))),0)</f>
        <v>0</v>
      </c>
      <c r="AJ16" s="119"/>
      <c r="AK16" s="119"/>
    </row>
    <row r="17" spans="1:37" ht="9.75" customHeight="1" x14ac:dyDescent="0.2">
      <c r="A17" s="51"/>
      <c r="B17" s="512">
        <f>B15+1</f>
        <v>3</v>
      </c>
      <c r="C17" s="513"/>
      <c r="D17" s="513"/>
      <c r="E17" s="513"/>
      <c r="F17" s="513"/>
      <c r="G17" s="513"/>
      <c r="H17" s="513"/>
      <c r="I17" s="513"/>
      <c r="J17" s="513"/>
      <c r="K17" s="514"/>
      <c r="L17" s="449"/>
      <c r="M17" s="450"/>
      <c r="N17" s="450"/>
      <c r="O17" s="451"/>
      <c r="P17" s="524"/>
      <c r="Q17" s="525"/>
      <c r="R17" s="526"/>
      <c r="S17" s="77"/>
      <c r="T17" s="84"/>
      <c r="U17" s="85"/>
      <c r="V17" s="86"/>
      <c r="W17" s="80"/>
      <c r="X17" s="81"/>
      <c r="Y17" s="87"/>
      <c r="Z17" s="88"/>
      <c r="AA17" s="89"/>
      <c r="AB17" s="452"/>
      <c r="AC17" s="453"/>
      <c r="AD17" s="454"/>
      <c r="AE17" s="119">
        <f>W18/24</f>
        <v>0</v>
      </c>
      <c r="AF17" s="119"/>
      <c r="AG17" s="119"/>
      <c r="AH17" s="119"/>
      <c r="AI17" s="119"/>
      <c r="AJ17" s="119"/>
      <c r="AK17" s="119"/>
    </row>
    <row r="18" spans="1:37" ht="15.6" customHeight="1" x14ac:dyDescent="0.2">
      <c r="A18" s="51"/>
      <c r="B18" s="506"/>
      <c r="C18" s="507"/>
      <c r="D18" s="507"/>
      <c r="E18" s="507"/>
      <c r="F18" s="507"/>
      <c r="G18" s="507"/>
      <c r="H18" s="507"/>
      <c r="I18" s="507"/>
      <c r="J18" s="507"/>
      <c r="K18" s="508"/>
      <c r="L18" s="506"/>
      <c r="M18" s="507"/>
      <c r="N18" s="507"/>
      <c r="O18" s="508"/>
      <c r="P18" s="506"/>
      <c r="Q18" s="507"/>
      <c r="R18" s="508"/>
      <c r="S18" s="459"/>
      <c r="T18" s="461"/>
      <c r="U18" s="656"/>
      <c r="V18" s="657"/>
      <c r="W18" s="658"/>
      <c r="X18" s="659"/>
      <c r="Y18" s="509">
        <f>AH18+AI18</f>
        <v>0</v>
      </c>
      <c r="Z18" s="510"/>
      <c r="AA18" s="511"/>
      <c r="AB18" s="509">
        <f>(W18*Y18)+(AE18*'Satser m.v.'!D$20)+AG18</f>
        <v>0</v>
      </c>
      <c r="AC18" s="510"/>
      <c r="AD18" s="511"/>
      <c r="AE18" s="119">
        <f>ROUNDUP(AE17,0)</f>
        <v>0</v>
      </c>
      <c r="AF18" s="119"/>
      <c r="AG18" s="119">
        <f>IF(P18=0,0,IF(P18=1,'Satser m.v.'!D45,IF(P18=2,2*'Satser m.v.'!D45,2*'Satser m.v.'!D45)))*W18</f>
        <v>0</v>
      </c>
      <c r="AH18" s="119">
        <f>IF(S18="D",IF(U18&lt;50,'Satser m.v.'!D$32,IF(U18&lt;100,'Satser m.v.'!D$33,IF(U18&lt;150,'Satser m.v.'!D$34,IF(U18&lt;200,'Satser m.v.'!D$35,IF(U18&lt;250,'Satser m.v.'!D$36,IF(U18&lt;300,'Satser m.v.'!D$37,'Satser m.v.'!D$38)))))),0)</f>
        <v>0</v>
      </c>
      <c r="AI18" s="119">
        <f>IF(S18="B",IF(U18&lt;50,'Satser m.v.'!D$23,IF(U18&lt;100,'Satser m.v.'!D$24,IF(U18&lt;150,'Satser m.v.'!D$25,IF(U18&lt;200,'Satser m.v.'!D$26,IF(U18&lt;250,'Satser m.v.'!D$27,IF(U18&lt;300,'Satser m.v.'!D$28,'Satser m.v.'!D$29)))))),0)</f>
        <v>0</v>
      </c>
      <c r="AJ18" s="119"/>
      <c r="AK18" s="119"/>
    </row>
    <row r="19" spans="1:37" ht="9.75" customHeight="1" x14ac:dyDescent="0.2">
      <c r="A19" s="51"/>
      <c r="B19" s="512">
        <f>B17+1</f>
        <v>4</v>
      </c>
      <c r="C19" s="513"/>
      <c r="D19" s="513"/>
      <c r="E19" s="513"/>
      <c r="F19" s="513"/>
      <c r="G19" s="513"/>
      <c r="H19" s="513"/>
      <c r="I19" s="513"/>
      <c r="J19" s="513"/>
      <c r="K19" s="514"/>
      <c r="L19" s="449"/>
      <c r="M19" s="450"/>
      <c r="N19" s="450"/>
      <c r="O19" s="451"/>
      <c r="P19" s="524"/>
      <c r="Q19" s="525"/>
      <c r="R19" s="526"/>
      <c r="S19" s="77"/>
      <c r="T19" s="84"/>
      <c r="U19" s="85"/>
      <c r="V19" s="86"/>
      <c r="W19" s="80"/>
      <c r="X19" s="81"/>
      <c r="Y19" s="87"/>
      <c r="Z19" s="88"/>
      <c r="AA19" s="89"/>
      <c r="AB19" s="452"/>
      <c r="AC19" s="453"/>
      <c r="AD19" s="454"/>
      <c r="AE19" s="119">
        <f>W20/24</f>
        <v>0</v>
      </c>
      <c r="AF19" s="119"/>
      <c r="AG19" s="119"/>
      <c r="AH19" s="119"/>
      <c r="AI19" s="119"/>
      <c r="AJ19" s="119"/>
      <c r="AK19" s="119"/>
    </row>
    <row r="20" spans="1:37" ht="15.6" customHeight="1" x14ac:dyDescent="0.2">
      <c r="A20" s="51"/>
      <c r="B20" s="506"/>
      <c r="C20" s="507"/>
      <c r="D20" s="507"/>
      <c r="E20" s="507"/>
      <c r="F20" s="507"/>
      <c r="G20" s="507"/>
      <c r="H20" s="507"/>
      <c r="I20" s="507"/>
      <c r="J20" s="507"/>
      <c r="K20" s="508"/>
      <c r="L20" s="506"/>
      <c r="M20" s="507"/>
      <c r="N20" s="507"/>
      <c r="O20" s="508"/>
      <c r="P20" s="506"/>
      <c r="Q20" s="507"/>
      <c r="R20" s="508"/>
      <c r="S20" s="459"/>
      <c r="T20" s="461"/>
      <c r="U20" s="656"/>
      <c r="V20" s="657"/>
      <c r="W20" s="658"/>
      <c r="X20" s="659"/>
      <c r="Y20" s="509">
        <f>AH20+AI20</f>
        <v>0</v>
      </c>
      <c r="Z20" s="510"/>
      <c r="AA20" s="511"/>
      <c r="AB20" s="509">
        <f>(W20*Y20)+(AE20*'Satser m.v.'!D$20)+AG20</f>
        <v>0</v>
      </c>
      <c r="AC20" s="510"/>
      <c r="AD20" s="511"/>
      <c r="AE20" s="119">
        <f>ROUNDUP(AE19,0)</f>
        <v>0</v>
      </c>
      <c r="AF20" s="119"/>
      <c r="AG20" s="119">
        <f>IF(P20=0,0,IF(P20=1,'Satser m.v.'!D47,IF(P20=2,2*'Satser m.v.'!D47,2*'Satser m.v.'!D47)))*W20</f>
        <v>0</v>
      </c>
      <c r="AH20" s="119">
        <f>IF(S20="D",IF(U20&lt;50,'Satser m.v.'!D$32,IF(U20&lt;100,'Satser m.v.'!D$33,IF(U20&lt;150,'Satser m.v.'!D$34,IF(U20&lt;200,'Satser m.v.'!D$35,IF(U20&lt;250,'Satser m.v.'!D$36,IF(U20&lt;300,'Satser m.v.'!D$37,'Satser m.v.'!D$38)))))),0)</f>
        <v>0</v>
      </c>
      <c r="AI20" s="119">
        <f>IF(S20="B",IF(U20&lt;50,'Satser m.v.'!D$23,IF(U20&lt;100,'Satser m.v.'!D$24,IF(U20&lt;150,'Satser m.v.'!D$25,IF(U20&lt;200,'Satser m.v.'!D$26,IF(U20&lt;250,'Satser m.v.'!D$27,IF(U20&lt;300,'Satser m.v.'!D$28,'Satser m.v.'!D$29)))))),0)</f>
        <v>0</v>
      </c>
      <c r="AJ20" s="119"/>
      <c r="AK20" s="119"/>
    </row>
    <row r="21" spans="1:37" ht="9.75" customHeight="1" x14ac:dyDescent="0.2">
      <c r="A21" s="51"/>
      <c r="B21" s="512">
        <f>B19+1</f>
        <v>5</v>
      </c>
      <c r="C21" s="513"/>
      <c r="D21" s="513"/>
      <c r="E21" s="513"/>
      <c r="F21" s="513"/>
      <c r="G21" s="513"/>
      <c r="H21" s="513"/>
      <c r="I21" s="513"/>
      <c r="J21" s="513"/>
      <c r="K21" s="514"/>
      <c r="L21" s="449"/>
      <c r="M21" s="450"/>
      <c r="N21" s="450"/>
      <c r="O21" s="451"/>
      <c r="P21" s="524"/>
      <c r="Q21" s="525"/>
      <c r="R21" s="526"/>
      <c r="S21" s="77"/>
      <c r="T21" s="84"/>
      <c r="U21" s="85"/>
      <c r="V21" s="86"/>
      <c r="W21" s="80"/>
      <c r="X21" s="81"/>
      <c r="Y21" s="87"/>
      <c r="Z21" s="88"/>
      <c r="AA21" s="89"/>
      <c r="AB21" s="452"/>
      <c r="AC21" s="453"/>
      <c r="AD21" s="454"/>
      <c r="AE21" s="119">
        <f>W22/24</f>
        <v>0</v>
      </c>
      <c r="AF21" s="119"/>
      <c r="AG21" s="119"/>
      <c r="AH21" s="119"/>
      <c r="AI21" s="119"/>
      <c r="AJ21" s="119"/>
      <c r="AK21" s="119"/>
    </row>
    <row r="22" spans="1:37" ht="15.6" customHeight="1" x14ac:dyDescent="0.2">
      <c r="A22" s="51"/>
      <c r="B22" s="506"/>
      <c r="C22" s="507"/>
      <c r="D22" s="507"/>
      <c r="E22" s="507"/>
      <c r="F22" s="507"/>
      <c r="G22" s="507"/>
      <c r="H22" s="507"/>
      <c r="I22" s="507"/>
      <c r="J22" s="507"/>
      <c r="K22" s="508"/>
      <c r="L22" s="506"/>
      <c r="M22" s="507"/>
      <c r="N22" s="507"/>
      <c r="O22" s="508"/>
      <c r="P22" s="506"/>
      <c r="Q22" s="507"/>
      <c r="R22" s="508"/>
      <c r="S22" s="459"/>
      <c r="T22" s="461"/>
      <c r="U22" s="656"/>
      <c r="V22" s="657"/>
      <c r="W22" s="658"/>
      <c r="X22" s="659"/>
      <c r="Y22" s="509">
        <f>AH22+AI22</f>
        <v>0</v>
      </c>
      <c r="Z22" s="510"/>
      <c r="AA22" s="511"/>
      <c r="AB22" s="509">
        <f>(W22*Y22)+(AE22*'Satser m.v.'!D$20)+AG22</f>
        <v>0</v>
      </c>
      <c r="AC22" s="510"/>
      <c r="AD22" s="511"/>
      <c r="AE22" s="119">
        <f>ROUNDUP(AE21,0)</f>
        <v>0</v>
      </c>
      <c r="AF22" s="119"/>
      <c r="AG22" s="119">
        <f>IF(P22=0,0,IF(P22=1,'Satser m.v.'!D49,IF(P22=2,2*'Satser m.v.'!D49,2*'Satser m.v.'!D49)))*W22</f>
        <v>0</v>
      </c>
      <c r="AH22" s="119">
        <f>IF(S22="D",IF(U22&lt;50,'Satser m.v.'!D$32,IF(U22&lt;100,'Satser m.v.'!D$33,IF(U22&lt;150,'Satser m.v.'!D$34,IF(U22&lt;200,'Satser m.v.'!D$35,IF(U22&lt;250,'Satser m.v.'!D$36,IF(U22&lt;300,'Satser m.v.'!D$37,'Satser m.v.'!D$38)))))),0)</f>
        <v>0</v>
      </c>
      <c r="AI22" s="119">
        <f>IF(S22="B",IF(U22&lt;50,'Satser m.v.'!D$23,IF(U22&lt;100,'Satser m.v.'!D$24,IF(U22&lt;150,'Satser m.v.'!D$25,IF(U22&lt;200,'Satser m.v.'!D$26,IF(U22&lt;250,'Satser m.v.'!D$27,IF(U22&lt;300,'Satser m.v.'!D$28,'Satser m.v.'!D$29)))))),0)</f>
        <v>0</v>
      </c>
      <c r="AJ22" s="119"/>
      <c r="AK22" s="119"/>
    </row>
    <row r="23" spans="1:37" ht="9.75" customHeight="1" x14ac:dyDescent="0.2">
      <c r="A23" s="51"/>
      <c r="B23" s="512">
        <f>B21+1</f>
        <v>6</v>
      </c>
      <c r="C23" s="513"/>
      <c r="D23" s="513"/>
      <c r="E23" s="513"/>
      <c r="F23" s="513"/>
      <c r="G23" s="513"/>
      <c r="H23" s="513"/>
      <c r="I23" s="513"/>
      <c r="J23" s="513"/>
      <c r="K23" s="514"/>
      <c r="L23" s="449"/>
      <c r="M23" s="450"/>
      <c r="N23" s="450"/>
      <c r="O23" s="451"/>
      <c r="P23" s="524"/>
      <c r="Q23" s="525"/>
      <c r="R23" s="526"/>
      <c r="S23" s="77"/>
      <c r="T23" s="84"/>
      <c r="U23" s="85"/>
      <c r="V23" s="86"/>
      <c r="W23" s="80"/>
      <c r="X23" s="81"/>
      <c r="Y23" s="87"/>
      <c r="Z23" s="88"/>
      <c r="AA23" s="89"/>
      <c r="AB23" s="452"/>
      <c r="AC23" s="453"/>
      <c r="AD23" s="454"/>
      <c r="AE23" s="119">
        <f>W24/24</f>
        <v>0</v>
      </c>
      <c r="AF23" s="119"/>
      <c r="AG23" s="119"/>
      <c r="AH23" s="119"/>
      <c r="AI23" s="119"/>
      <c r="AJ23" s="119"/>
      <c r="AK23" s="119"/>
    </row>
    <row r="24" spans="1:37" ht="15.6" customHeight="1" x14ac:dyDescent="0.2">
      <c r="A24" s="51"/>
      <c r="B24" s="506"/>
      <c r="C24" s="507"/>
      <c r="D24" s="507"/>
      <c r="E24" s="507"/>
      <c r="F24" s="507"/>
      <c r="G24" s="507"/>
      <c r="H24" s="507"/>
      <c r="I24" s="507"/>
      <c r="J24" s="507"/>
      <c r="K24" s="508"/>
      <c r="L24" s="506"/>
      <c r="M24" s="507"/>
      <c r="N24" s="507"/>
      <c r="O24" s="508"/>
      <c r="P24" s="506"/>
      <c r="Q24" s="507"/>
      <c r="R24" s="508"/>
      <c r="S24" s="459"/>
      <c r="T24" s="461"/>
      <c r="U24" s="656"/>
      <c r="V24" s="657"/>
      <c r="W24" s="658"/>
      <c r="X24" s="659"/>
      <c r="Y24" s="509">
        <f>AH24+AI24</f>
        <v>0</v>
      </c>
      <c r="Z24" s="510"/>
      <c r="AA24" s="511"/>
      <c r="AB24" s="509">
        <f>(W24*Y24)+(AE24*'Satser m.v.'!D$20)+AG24</f>
        <v>0</v>
      </c>
      <c r="AC24" s="510"/>
      <c r="AD24" s="511"/>
      <c r="AE24" s="119">
        <f>ROUNDUP(AE23,0)</f>
        <v>0</v>
      </c>
      <c r="AF24" s="119"/>
      <c r="AG24" s="119">
        <f>IF(P24=0,0,IF(P24=1,'Satser m.v.'!D51,IF(P24=2,2*'Satser m.v.'!D51,2*'Satser m.v.'!D51)))*W24</f>
        <v>0</v>
      </c>
      <c r="AH24" s="119">
        <f>IF(S24="D",IF(U24&lt;50,'Satser m.v.'!D$32,IF(U24&lt;100,'Satser m.v.'!D$33,IF(U24&lt;150,'Satser m.v.'!D$34,IF(U24&lt;200,'Satser m.v.'!D$35,IF(U24&lt;250,'Satser m.v.'!D$36,IF(U24&lt;300,'Satser m.v.'!D$37,'Satser m.v.'!D$38)))))),0)</f>
        <v>0</v>
      </c>
      <c r="AI24" s="119">
        <f>IF(S24="B",IF(U24&lt;50,'Satser m.v.'!D$23,IF(U24&lt;100,'Satser m.v.'!D$24,IF(U24&lt;150,'Satser m.v.'!D$25,IF(U24&lt;200,'Satser m.v.'!D$26,IF(U24&lt;250,'Satser m.v.'!D$27,IF(U24&lt;300,'Satser m.v.'!D$28,'Satser m.v.'!D$29)))))),0)</f>
        <v>0</v>
      </c>
      <c r="AJ24" s="119"/>
      <c r="AK24" s="119"/>
    </row>
    <row r="25" spans="1:37" ht="9.75" customHeight="1" x14ac:dyDescent="0.2">
      <c r="A25" s="51"/>
      <c r="B25" s="512">
        <f>B23+1</f>
        <v>7</v>
      </c>
      <c r="C25" s="513"/>
      <c r="D25" s="513"/>
      <c r="E25" s="513"/>
      <c r="F25" s="513"/>
      <c r="G25" s="513"/>
      <c r="H25" s="513"/>
      <c r="I25" s="513"/>
      <c r="J25" s="513"/>
      <c r="K25" s="514"/>
      <c r="L25" s="449"/>
      <c r="M25" s="450"/>
      <c r="N25" s="450"/>
      <c r="O25" s="451"/>
      <c r="P25" s="524"/>
      <c r="Q25" s="525"/>
      <c r="R25" s="526"/>
      <c r="S25" s="77"/>
      <c r="T25" s="84"/>
      <c r="U25" s="85"/>
      <c r="V25" s="86"/>
      <c r="W25" s="80"/>
      <c r="X25" s="81"/>
      <c r="Y25" s="87"/>
      <c r="Z25" s="88"/>
      <c r="AA25" s="89"/>
      <c r="AB25" s="452"/>
      <c r="AC25" s="453"/>
      <c r="AD25" s="454"/>
      <c r="AE25" s="119">
        <f>W26/24</f>
        <v>0</v>
      </c>
      <c r="AF25" s="119"/>
      <c r="AG25" s="119"/>
      <c r="AH25" s="119"/>
      <c r="AI25" s="119"/>
      <c r="AJ25" s="119"/>
      <c r="AK25" s="119"/>
    </row>
    <row r="26" spans="1:37" ht="15.6" customHeight="1" x14ac:dyDescent="0.2">
      <c r="A26" s="51"/>
      <c r="B26" s="506"/>
      <c r="C26" s="507"/>
      <c r="D26" s="507"/>
      <c r="E26" s="507"/>
      <c r="F26" s="507"/>
      <c r="G26" s="507"/>
      <c r="H26" s="507"/>
      <c r="I26" s="507"/>
      <c r="J26" s="507"/>
      <c r="K26" s="508"/>
      <c r="L26" s="506"/>
      <c r="M26" s="507"/>
      <c r="N26" s="507"/>
      <c r="O26" s="508"/>
      <c r="P26" s="506"/>
      <c r="Q26" s="507"/>
      <c r="R26" s="508"/>
      <c r="S26" s="459"/>
      <c r="T26" s="461"/>
      <c r="U26" s="656"/>
      <c r="V26" s="657"/>
      <c r="W26" s="658"/>
      <c r="X26" s="659"/>
      <c r="Y26" s="509">
        <f>AH26+AI26</f>
        <v>0</v>
      </c>
      <c r="Z26" s="510"/>
      <c r="AA26" s="511"/>
      <c r="AB26" s="509">
        <f>(W26*Y26)+(AE26*'Satser m.v.'!D$20)+AG26</f>
        <v>0</v>
      </c>
      <c r="AC26" s="510"/>
      <c r="AD26" s="511"/>
      <c r="AE26" s="119">
        <f>ROUNDUP(AE25,0)</f>
        <v>0</v>
      </c>
      <c r="AF26" s="119"/>
      <c r="AG26" s="119">
        <f>IF(P26=0,0,IF(P26=1,'Satser m.v.'!D53,IF(P26=2,2*'Satser m.v.'!D53,2*'Satser m.v.'!D53)))*W26</f>
        <v>0</v>
      </c>
      <c r="AH26" s="119">
        <f>IF(S26="D",IF(U26&lt;50,'Satser m.v.'!D$32,IF(U26&lt;100,'Satser m.v.'!D$33,IF(U26&lt;150,'Satser m.v.'!D$34,IF(U26&lt;200,'Satser m.v.'!D$35,IF(U26&lt;250,'Satser m.v.'!D$36,IF(U26&lt;300,'Satser m.v.'!D$37,'Satser m.v.'!D$38)))))),0)</f>
        <v>0</v>
      </c>
      <c r="AI26" s="119">
        <f>IF(S26="B",IF(U26&lt;50,'Satser m.v.'!D$23,IF(U26&lt;100,'Satser m.v.'!D$24,IF(U26&lt;150,'Satser m.v.'!D$25,IF(U26&lt;200,'Satser m.v.'!D$26,IF(U26&lt;250,'Satser m.v.'!D$27,IF(U26&lt;300,'Satser m.v.'!D$28,'Satser m.v.'!D$29)))))),0)</f>
        <v>0</v>
      </c>
      <c r="AJ26" s="119"/>
      <c r="AK26" s="119"/>
    </row>
    <row r="27" spans="1:37" ht="9.75" customHeight="1" x14ac:dyDescent="0.2">
      <c r="A27" s="51"/>
      <c r="B27" s="512">
        <f>B25+1</f>
        <v>8</v>
      </c>
      <c r="C27" s="513"/>
      <c r="D27" s="513"/>
      <c r="E27" s="513"/>
      <c r="F27" s="513"/>
      <c r="G27" s="513"/>
      <c r="H27" s="513"/>
      <c r="I27" s="513"/>
      <c r="J27" s="513"/>
      <c r="K27" s="514"/>
      <c r="L27" s="449"/>
      <c r="M27" s="450"/>
      <c r="N27" s="450"/>
      <c r="O27" s="451"/>
      <c r="P27" s="524"/>
      <c r="Q27" s="525"/>
      <c r="R27" s="526"/>
      <c r="S27" s="77"/>
      <c r="T27" s="84"/>
      <c r="U27" s="85"/>
      <c r="V27" s="86"/>
      <c r="W27" s="80"/>
      <c r="X27" s="81"/>
      <c r="Y27" s="87"/>
      <c r="Z27" s="88"/>
      <c r="AA27" s="89"/>
      <c r="AB27" s="452"/>
      <c r="AC27" s="453"/>
      <c r="AD27" s="454"/>
      <c r="AE27" s="119">
        <f>W28/24</f>
        <v>0</v>
      </c>
      <c r="AF27" s="119"/>
      <c r="AG27" s="119"/>
      <c r="AH27" s="119"/>
      <c r="AI27" s="119"/>
      <c r="AJ27" s="119"/>
      <c r="AK27" s="119"/>
    </row>
    <row r="28" spans="1:37" ht="15.6" customHeight="1" x14ac:dyDescent="0.2">
      <c r="A28" s="51"/>
      <c r="B28" s="506"/>
      <c r="C28" s="507"/>
      <c r="D28" s="507"/>
      <c r="E28" s="507"/>
      <c r="F28" s="507"/>
      <c r="G28" s="507"/>
      <c r="H28" s="507"/>
      <c r="I28" s="507"/>
      <c r="J28" s="507"/>
      <c r="K28" s="508"/>
      <c r="L28" s="506"/>
      <c r="M28" s="507"/>
      <c r="N28" s="507"/>
      <c r="O28" s="508"/>
      <c r="P28" s="506"/>
      <c r="Q28" s="507"/>
      <c r="R28" s="508"/>
      <c r="S28" s="459"/>
      <c r="T28" s="461"/>
      <c r="U28" s="656"/>
      <c r="V28" s="657"/>
      <c r="W28" s="658"/>
      <c r="X28" s="659"/>
      <c r="Y28" s="509">
        <f>AH28+AI28</f>
        <v>0</v>
      </c>
      <c r="Z28" s="510"/>
      <c r="AA28" s="511"/>
      <c r="AB28" s="509">
        <f>(W28*Y28)+(AE28*'Satser m.v.'!D$20)+AG28</f>
        <v>0</v>
      </c>
      <c r="AC28" s="510"/>
      <c r="AD28" s="511"/>
      <c r="AE28" s="119">
        <f>ROUNDUP(AE27,0)</f>
        <v>0</v>
      </c>
      <c r="AF28" s="119"/>
      <c r="AG28" s="119">
        <f>IF(P28=0,0,IF(P28=1,'Satser m.v.'!D55,IF(P28=2,2*'Satser m.v.'!D55,2*'Satser m.v.'!D55)))*W28</f>
        <v>0</v>
      </c>
      <c r="AH28" s="119">
        <f>IF(S28="D",IF(U28&lt;50,'Satser m.v.'!D$32,IF(U28&lt;100,'Satser m.v.'!D$33,IF(U28&lt;150,'Satser m.v.'!D$34,IF(U28&lt;200,'Satser m.v.'!D$35,IF(U28&lt;250,'Satser m.v.'!D$36,IF(U28&lt;300,'Satser m.v.'!D$37,'Satser m.v.'!D$38)))))),0)</f>
        <v>0</v>
      </c>
      <c r="AI28" s="119">
        <f>IF(S28="B",IF(U28&lt;50,'Satser m.v.'!D$23,IF(U28&lt;100,'Satser m.v.'!D$24,IF(U28&lt;150,'Satser m.v.'!D$25,IF(U28&lt;200,'Satser m.v.'!D$26,IF(U28&lt;250,'Satser m.v.'!D$27,IF(U28&lt;300,'Satser m.v.'!D$28,'Satser m.v.'!D$29)))))),0)</f>
        <v>0</v>
      </c>
      <c r="AJ28" s="119"/>
      <c r="AK28" s="119"/>
    </row>
    <row r="29" spans="1:37" ht="9.75" customHeight="1" x14ac:dyDescent="0.2">
      <c r="A29" s="51"/>
      <c r="B29" s="512">
        <f>B27+1</f>
        <v>9</v>
      </c>
      <c r="C29" s="513"/>
      <c r="D29" s="513"/>
      <c r="E29" s="513"/>
      <c r="F29" s="513"/>
      <c r="G29" s="513"/>
      <c r="H29" s="513"/>
      <c r="I29" s="513"/>
      <c r="J29" s="513"/>
      <c r="K29" s="514"/>
      <c r="L29" s="449"/>
      <c r="M29" s="450"/>
      <c r="N29" s="450"/>
      <c r="O29" s="451"/>
      <c r="P29" s="524"/>
      <c r="Q29" s="525"/>
      <c r="R29" s="526"/>
      <c r="S29" s="77"/>
      <c r="T29" s="84"/>
      <c r="U29" s="85"/>
      <c r="V29" s="86"/>
      <c r="W29" s="80"/>
      <c r="X29" s="81"/>
      <c r="Y29" s="87"/>
      <c r="Z29" s="88"/>
      <c r="AA29" s="89"/>
      <c r="AB29" s="452"/>
      <c r="AC29" s="453"/>
      <c r="AD29" s="454"/>
      <c r="AE29" s="119">
        <f>W30/24</f>
        <v>0</v>
      </c>
      <c r="AF29" s="119"/>
      <c r="AG29" s="119"/>
      <c r="AH29" s="119"/>
      <c r="AI29" s="119"/>
      <c r="AJ29" s="119"/>
      <c r="AK29" s="119"/>
    </row>
    <row r="30" spans="1:37" ht="15.6" customHeight="1" x14ac:dyDescent="0.2">
      <c r="A30" s="51"/>
      <c r="B30" s="506"/>
      <c r="C30" s="507"/>
      <c r="D30" s="507"/>
      <c r="E30" s="507"/>
      <c r="F30" s="507"/>
      <c r="G30" s="507"/>
      <c r="H30" s="507"/>
      <c r="I30" s="507"/>
      <c r="J30" s="507"/>
      <c r="K30" s="508"/>
      <c r="L30" s="506"/>
      <c r="M30" s="507"/>
      <c r="N30" s="507"/>
      <c r="O30" s="508"/>
      <c r="P30" s="506"/>
      <c r="Q30" s="507"/>
      <c r="R30" s="508"/>
      <c r="S30" s="459"/>
      <c r="T30" s="461"/>
      <c r="U30" s="656"/>
      <c r="V30" s="657"/>
      <c r="W30" s="658"/>
      <c r="X30" s="659"/>
      <c r="Y30" s="509">
        <f>AH30+AI30</f>
        <v>0</v>
      </c>
      <c r="Z30" s="510"/>
      <c r="AA30" s="511"/>
      <c r="AB30" s="509">
        <f>(W30*Y30)+(AE30*'Satser m.v.'!D$20)+AG30</f>
        <v>0</v>
      </c>
      <c r="AC30" s="510"/>
      <c r="AD30" s="511"/>
      <c r="AE30" s="119">
        <f>ROUNDUP(AE29,0)</f>
        <v>0</v>
      </c>
      <c r="AF30" s="119"/>
      <c r="AG30" s="119">
        <f>IF(P30=0,0,IF(P30=1,'Satser m.v.'!D57,IF(P30=2,2*'Satser m.v.'!D57,2*'Satser m.v.'!D57)))*W30</f>
        <v>0</v>
      </c>
      <c r="AH30" s="119">
        <f>IF(S30="D",IF(U30&lt;50,'Satser m.v.'!D$32,IF(U30&lt;100,'Satser m.v.'!D$33,IF(U30&lt;150,'Satser m.v.'!D$34,IF(U30&lt;200,'Satser m.v.'!D$35,IF(U30&lt;250,'Satser m.v.'!D$36,IF(U30&lt;300,'Satser m.v.'!D$37,'Satser m.v.'!D$38)))))),0)</f>
        <v>0</v>
      </c>
      <c r="AI30" s="119">
        <f>IF(S30="B",IF(U30&lt;50,'Satser m.v.'!D$23,IF(U30&lt;100,'Satser m.v.'!D$24,IF(U30&lt;150,'Satser m.v.'!D$25,IF(U30&lt;200,'Satser m.v.'!D$26,IF(U30&lt;250,'Satser m.v.'!D$27,IF(U30&lt;300,'Satser m.v.'!D$28,'Satser m.v.'!D$29)))))),0)</f>
        <v>0</v>
      </c>
      <c r="AJ30" s="119"/>
      <c r="AK30" s="119"/>
    </row>
    <row r="31" spans="1:37" ht="9.75" customHeight="1" x14ac:dyDescent="0.2">
      <c r="A31" s="51"/>
      <c r="B31" s="512">
        <f>B29+1</f>
        <v>10</v>
      </c>
      <c r="C31" s="513"/>
      <c r="D31" s="513"/>
      <c r="E31" s="513"/>
      <c r="F31" s="513"/>
      <c r="G31" s="513"/>
      <c r="H31" s="513"/>
      <c r="I31" s="513"/>
      <c r="J31" s="513"/>
      <c r="K31" s="514"/>
      <c r="L31" s="449"/>
      <c r="M31" s="450"/>
      <c r="N31" s="450"/>
      <c r="O31" s="451"/>
      <c r="P31" s="524"/>
      <c r="Q31" s="525"/>
      <c r="R31" s="526"/>
      <c r="S31" s="77"/>
      <c r="T31" s="84"/>
      <c r="U31" s="85"/>
      <c r="V31" s="86"/>
      <c r="W31" s="80"/>
      <c r="X31" s="81"/>
      <c r="Y31" s="87"/>
      <c r="Z31" s="88"/>
      <c r="AA31" s="89"/>
      <c r="AB31" s="452"/>
      <c r="AC31" s="453"/>
      <c r="AD31" s="454"/>
      <c r="AE31" s="119">
        <f>W32/24</f>
        <v>0</v>
      </c>
      <c r="AF31" s="119"/>
      <c r="AG31" s="119"/>
      <c r="AH31" s="119"/>
      <c r="AI31" s="119"/>
      <c r="AJ31" s="119"/>
      <c r="AK31" s="119"/>
    </row>
    <row r="32" spans="1:37" ht="15.6" customHeight="1" x14ac:dyDescent="0.2">
      <c r="A32" s="51"/>
      <c r="B32" s="506"/>
      <c r="C32" s="507"/>
      <c r="D32" s="507"/>
      <c r="E32" s="507"/>
      <c r="F32" s="507"/>
      <c r="G32" s="507"/>
      <c r="H32" s="507"/>
      <c r="I32" s="507"/>
      <c r="J32" s="507"/>
      <c r="K32" s="508"/>
      <c r="L32" s="506"/>
      <c r="M32" s="507"/>
      <c r="N32" s="507"/>
      <c r="O32" s="508"/>
      <c r="P32" s="506"/>
      <c r="Q32" s="507"/>
      <c r="R32" s="508"/>
      <c r="S32" s="459"/>
      <c r="T32" s="461"/>
      <c r="U32" s="656"/>
      <c r="V32" s="657"/>
      <c r="W32" s="658"/>
      <c r="X32" s="659"/>
      <c r="Y32" s="509">
        <f>AH32+AI32</f>
        <v>0</v>
      </c>
      <c r="Z32" s="510"/>
      <c r="AA32" s="511"/>
      <c r="AB32" s="509">
        <f>(W32*Y32)+(AE32*'Satser m.v.'!D$20)+AG32</f>
        <v>0</v>
      </c>
      <c r="AC32" s="510"/>
      <c r="AD32" s="511"/>
      <c r="AE32" s="119">
        <f>ROUNDUP(AE31,0)</f>
        <v>0</v>
      </c>
      <c r="AF32" s="119"/>
      <c r="AG32" s="119">
        <f>IF(P32=0,0,IF(P32=1,'Satser m.v.'!D59,IF(P32=2,2*'Satser m.v.'!D59,2*'Satser m.v.'!D59)))*W32</f>
        <v>0</v>
      </c>
      <c r="AH32" s="119">
        <f>IF(S32="D",IF(U32&lt;50,'Satser m.v.'!D$32,IF(U32&lt;100,'Satser m.v.'!D$33,IF(U32&lt;150,'Satser m.v.'!D$34,IF(U32&lt;200,'Satser m.v.'!D$35,IF(U32&lt;250,'Satser m.v.'!D$36,IF(U32&lt;300,'Satser m.v.'!D$37,'Satser m.v.'!D$38)))))),0)</f>
        <v>0</v>
      </c>
      <c r="AI32" s="119">
        <f>IF(S32="B",IF(U32&lt;50,'Satser m.v.'!D$23,IF(U32&lt;100,'Satser m.v.'!D$24,IF(U32&lt;150,'Satser m.v.'!D$25,IF(U32&lt;200,'Satser m.v.'!D$26,IF(U32&lt;250,'Satser m.v.'!D$27,IF(U32&lt;300,'Satser m.v.'!D$28,'Satser m.v.'!D$29)))))),0)</f>
        <v>0</v>
      </c>
      <c r="AJ32" s="119"/>
      <c r="AK32" s="119"/>
    </row>
    <row r="33" spans="1:37" ht="9.75" customHeight="1" x14ac:dyDescent="0.2">
      <c r="A33" s="51"/>
      <c r="B33" s="512">
        <f>B31+1</f>
        <v>11</v>
      </c>
      <c r="C33" s="513"/>
      <c r="D33" s="513"/>
      <c r="E33" s="513"/>
      <c r="F33" s="513"/>
      <c r="G33" s="513"/>
      <c r="H33" s="513"/>
      <c r="I33" s="513"/>
      <c r="J33" s="513"/>
      <c r="K33" s="514"/>
      <c r="L33" s="449"/>
      <c r="M33" s="450"/>
      <c r="N33" s="450"/>
      <c r="O33" s="451"/>
      <c r="P33" s="524"/>
      <c r="Q33" s="525"/>
      <c r="R33" s="526"/>
      <c r="S33" s="77"/>
      <c r="T33" s="84"/>
      <c r="U33" s="85"/>
      <c r="V33" s="86"/>
      <c r="W33" s="80"/>
      <c r="X33" s="81"/>
      <c r="Y33" s="87"/>
      <c r="Z33" s="88"/>
      <c r="AA33" s="89"/>
      <c r="AB33" s="452"/>
      <c r="AC33" s="453"/>
      <c r="AD33" s="454"/>
      <c r="AE33" s="119">
        <f>W34/24</f>
        <v>0</v>
      </c>
      <c r="AF33" s="119"/>
      <c r="AG33" s="119"/>
      <c r="AH33" s="119"/>
      <c r="AI33" s="119"/>
      <c r="AJ33" s="119"/>
      <c r="AK33" s="119"/>
    </row>
    <row r="34" spans="1:37" ht="15.6" customHeight="1" x14ac:dyDescent="0.2">
      <c r="A34" s="51"/>
      <c r="B34" s="506"/>
      <c r="C34" s="507"/>
      <c r="D34" s="507"/>
      <c r="E34" s="507"/>
      <c r="F34" s="507"/>
      <c r="G34" s="507"/>
      <c r="H34" s="507"/>
      <c r="I34" s="507"/>
      <c r="J34" s="507"/>
      <c r="K34" s="508"/>
      <c r="L34" s="506"/>
      <c r="M34" s="507"/>
      <c r="N34" s="507"/>
      <c r="O34" s="508"/>
      <c r="P34" s="506"/>
      <c r="Q34" s="507"/>
      <c r="R34" s="508"/>
      <c r="S34" s="459"/>
      <c r="T34" s="461"/>
      <c r="U34" s="656"/>
      <c r="V34" s="657"/>
      <c r="W34" s="658"/>
      <c r="X34" s="659"/>
      <c r="Y34" s="509">
        <f>AH34+AI34</f>
        <v>0</v>
      </c>
      <c r="Z34" s="510"/>
      <c r="AA34" s="511"/>
      <c r="AB34" s="509">
        <f>(W34*Y34)+(AE34*'Satser m.v.'!D$20)+AG34</f>
        <v>0</v>
      </c>
      <c r="AC34" s="510"/>
      <c r="AD34" s="511"/>
      <c r="AE34" s="119">
        <f>ROUNDUP(AE33,0)</f>
        <v>0</v>
      </c>
      <c r="AF34" s="119"/>
      <c r="AG34" s="119">
        <f>IF(P34=0,0,IF(P34=1,'Satser m.v.'!D61,IF(P34=2,2*'Satser m.v.'!D61,2*'Satser m.v.'!D61)))*W34</f>
        <v>0</v>
      </c>
      <c r="AH34" s="119">
        <f>IF(S34="D",IF(U34&lt;50,'Satser m.v.'!D$32,IF(U34&lt;100,'Satser m.v.'!D$33,IF(U34&lt;150,'Satser m.v.'!D$34,IF(U34&lt;200,'Satser m.v.'!D$35,IF(U34&lt;250,'Satser m.v.'!D$36,IF(U34&lt;300,'Satser m.v.'!D$37,'Satser m.v.'!D$38)))))),0)</f>
        <v>0</v>
      </c>
      <c r="AI34" s="119">
        <f>IF(S34="B",IF(U34&lt;50,'Satser m.v.'!D$23,IF(U34&lt;100,'Satser m.v.'!D$24,IF(U34&lt;150,'Satser m.v.'!D$25,IF(U34&lt;200,'Satser m.v.'!D$26,IF(U34&lt;250,'Satser m.v.'!D$27,IF(U34&lt;300,'Satser m.v.'!D$28,'Satser m.v.'!D$29)))))),0)</f>
        <v>0</v>
      </c>
      <c r="AJ34" s="119"/>
      <c r="AK34" s="119"/>
    </row>
    <row r="35" spans="1:37" ht="9.75" customHeight="1" x14ac:dyDescent="0.2">
      <c r="A35" s="51"/>
      <c r="B35" s="512">
        <f>B33+1</f>
        <v>12</v>
      </c>
      <c r="C35" s="513"/>
      <c r="D35" s="513"/>
      <c r="E35" s="513"/>
      <c r="F35" s="513"/>
      <c r="G35" s="513"/>
      <c r="H35" s="513"/>
      <c r="I35" s="513"/>
      <c r="J35" s="513"/>
      <c r="K35" s="514"/>
      <c r="L35" s="449"/>
      <c r="M35" s="450"/>
      <c r="N35" s="450"/>
      <c r="O35" s="451"/>
      <c r="P35" s="524"/>
      <c r="Q35" s="525"/>
      <c r="R35" s="526"/>
      <c r="S35" s="77"/>
      <c r="T35" s="84"/>
      <c r="U35" s="85"/>
      <c r="V35" s="86"/>
      <c r="W35" s="80"/>
      <c r="X35" s="81"/>
      <c r="Y35" s="87"/>
      <c r="Z35" s="88"/>
      <c r="AA35" s="89"/>
      <c r="AB35" s="452"/>
      <c r="AC35" s="453"/>
      <c r="AD35" s="454"/>
      <c r="AE35" s="119">
        <f>W36/24</f>
        <v>0</v>
      </c>
      <c r="AF35" s="119"/>
      <c r="AG35" s="119"/>
      <c r="AH35" s="119"/>
      <c r="AI35" s="119"/>
      <c r="AJ35" s="119"/>
      <c r="AK35" s="119"/>
    </row>
    <row r="36" spans="1:37" ht="15.6" customHeight="1" x14ac:dyDescent="0.2">
      <c r="A36" s="51"/>
      <c r="B36" s="506"/>
      <c r="C36" s="507"/>
      <c r="D36" s="507"/>
      <c r="E36" s="507"/>
      <c r="F36" s="507"/>
      <c r="G36" s="507"/>
      <c r="H36" s="507"/>
      <c r="I36" s="507"/>
      <c r="J36" s="507"/>
      <c r="K36" s="508"/>
      <c r="L36" s="506"/>
      <c r="M36" s="507"/>
      <c r="N36" s="507"/>
      <c r="O36" s="508"/>
      <c r="P36" s="506"/>
      <c r="Q36" s="507"/>
      <c r="R36" s="508"/>
      <c r="S36" s="459"/>
      <c r="T36" s="461"/>
      <c r="U36" s="656"/>
      <c r="V36" s="657"/>
      <c r="W36" s="658"/>
      <c r="X36" s="659"/>
      <c r="Y36" s="509">
        <f>AH36+AI36</f>
        <v>0</v>
      </c>
      <c r="Z36" s="510"/>
      <c r="AA36" s="511"/>
      <c r="AB36" s="509">
        <f>(W36*Y36)+(AE36*'Satser m.v.'!D$20)+AG36</f>
        <v>0</v>
      </c>
      <c r="AC36" s="510"/>
      <c r="AD36" s="511"/>
      <c r="AE36" s="119">
        <f>ROUNDUP(AE35,0)</f>
        <v>0</v>
      </c>
      <c r="AF36" s="119"/>
      <c r="AG36" s="119">
        <f>IF(P36=0,0,IF(P36=1,'Satser m.v.'!D63,IF(P36=2,2*'Satser m.v.'!D63,2*'Satser m.v.'!D63)))*W36</f>
        <v>0</v>
      </c>
      <c r="AH36" s="119">
        <f>IF(S36="D",IF(U36&lt;50,'Satser m.v.'!D$32,IF(U36&lt;100,'Satser m.v.'!D$33,IF(U36&lt;150,'Satser m.v.'!D$34,IF(U36&lt;200,'Satser m.v.'!D$35,IF(U36&lt;250,'Satser m.v.'!D$36,IF(U36&lt;300,'Satser m.v.'!D$37,'Satser m.v.'!D$38)))))),0)</f>
        <v>0</v>
      </c>
      <c r="AI36" s="119">
        <f>IF(S36="B",IF(U36&lt;50,'Satser m.v.'!D$23,IF(U36&lt;100,'Satser m.v.'!D$24,IF(U36&lt;150,'Satser m.v.'!D$25,IF(U36&lt;200,'Satser m.v.'!D$26,IF(U36&lt;250,'Satser m.v.'!D$27,IF(U36&lt;300,'Satser m.v.'!D$28,'Satser m.v.'!D$29)))))),0)</f>
        <v>0</v>
      </c>
      <c r="AJ36" s="119"/>
      <c r="AK36" s="119"/>
    </row>
    <row r="37" spans="1:37" ht="9.75" customHeight="1" x14ac:dyDescent="0.2">
      <c r="A37" s="51"/>
      <c r="B37" s="512">
        <f>B35+1</f>
        <v>13</v>
      </c>
      <c r="C37" s="513"/>
      <c r="D37" s="513"/>
      <c r="E37" s="513"/>
      <c r="F37" s="513"/>
      <c r="G37" s="513"/>
      <c r="H37" s="513"/>
      <c r="I37" s="513"/>
      <c r="J37" s="513"/>
      <c r="K37" s="514"/>
      <c r="L37" s="449"/>
      <c r="M37" s="450"/>
      <c r="N37" s="450"/>
      <c r="O37" s="451"/>
      <c r="P37" s="524"/>
      <c r="Q37" s="525"/>
      <c r="R37" s="526"/>
      <c r="S37" s="77"/>
      <c r="T37" s="84"/>
      <c r="U37" s="85"/>
      <c r="V37" s="86"/>
      <c r="W37" s="80"/>
      <c r="X37" s="81"/>
      <c r="Y37" s="87"/>
      <c r="Z37" s="88"/>
      <c r="AA37" s="89"/>
      <c r="AB37" s="452"/>
      <c r="AC37" s="453"/>
      <c r="AD37" s="454"/>
      <c r="AE37" s="119">
        <f>W38/24</f>
        <v>0</v>
      </c>
      <c r="AF37" s="119"/>
      <c r="AG37" s="119"/>
      <c r="AH37" s="119"/>
      <c r="AI37" s="119"/>
      <c r="AJ37" s="119"/>
      <c r="AK37" s="119"/>
    </row>
    <row r="38" spans="1:37" ht="15.6" customHeight="1" x14ac:dyDescent="0.2">
      <c r="A38" s="51"/>
      <c r="B38" s="506"/>
      <c r="C38" s="507"/>
      <c r="D38" s="507"/>
      <c r="E38" s="507"/>
      <c r="F38" s="507"/>
      <c r="G38" s="507"/>
      <c r="H38" s="507"/>
      <c r="I38" s="507"/>
      <c r="J38" s="507"/>
      <c r="K38" s="508"/>
      <c r="L38" s="506"/>
      <c r="M38" s="507"/>
      <c r="N38" s="507"/>
      <c r="O38" s="508"/>
      <c r="P38" s="506"/>
      <c r="Q38" s="507"/>
      <c r="R38" s="508"/>
      <c r="S38" s="459"/>
      <c r="T38" s="461"/>
      <c r="U38" s="656"/>
      <c r="V38" s="657"/>
      <c r="W38" s="658"/>
      <c r="X38" s="659"/>
      <c r="Y38" s="509">
        <f>AH38+AI38</f>
        <v>0</v>
      </c>
      <c r="Z38" s="510"/>
      <c r="AA38" s="511"/>
      <c r="AB38" s="509">
        <f>(W38*Y38)+(AE38*'Satser m.v.'!D$20)+AG38</f>
        <v>0</v>
      </c>
      <c r="AC38" s="510"/>
      <c r="AD38" s="511"/>
      <c r="AE38" s="119">
        <f>ROUNDUP(AE37,0)</f>
        <v>0</v>
      </c>
      <c r="AF38" s="119"/>
      <c r="AG38" s="119">
        <f>IF(P38=0,0,IF(P38=1,'Satser m.v.'!D65,IF(P38=2,2*'Satser m.v.'!D65,2*'Satser m.v.'!D65)))*W38</f>
        <v>0</v>
      </c>
      <c r="AH38" s="119">
        <f>IF(S38="D",IF(U38&lt;50,'Satser m.v.'!D$32,IF(U38&lt;100,'Satser m.v.'!D$33,IF(U38&lt;150,'Satser m.v.'!D$34,IF(U38&lt;200,'Satser m.v.'!D$35,IF(U38&lt;250,'Satser m.v.'!D$36,IF(U38&lt;300,'Satser m.v.'!D$37,'Satser m.v.'!D$38)))))),0)</f>
        <v>0</v>
      </c>
      <c r="AI38" s="119">
        <f>IF(S38="B",IF(U38&lt;50,'Satser m.v.'!D$23,IF(U38&lt;100,'Satser m.v.'!D$24,IF(U38&lt;150,'Satser m.v.'!D$25,IF(U38&lt;200,'Satser m.v.'!D$26,IF(U38&lt;250,'Satser m.v.'!D$27,IF(U38&lt;300,'Satser m.v.'!D$28,'Satser m.v.'!D$29)))))),0)</f>
        <v>0</v>
      </c>
      <c r="AJ38" s="119"/>
      <c r="AK38" s="119"/>
    </row>
    <row r="39" spans="1:37" ht="9.75" customHeight="1" x14ac:dyDescent="0.2">
      <c r="A39" s="51"/>
      <c r="B39" s="512">
        <f>B37+1</f>
        <v>14</v>
      </c>
      <c r="C39" s="513"/>
      <c r="D39" s="513"/>
      <c r="E39" s="513"/>
      <c r="F39" s="513"/>
      <c r="G39" s="513"/>
      <c r="H39" s="513"/>
      <c r="I39" s="513"/>
      <c r="J39" s="513"/>
      <c r="K39" s="514"/>
      <c r="L39" s="449"/>
      <c r="M39" s="450"/>
      <c r="N39" s="450"/>
      <c r="O39" s="451"/>
      <c r="P39" s="524"/>
      <c r="Q39" s="525"/>
      <c r="R39" s="526"/>
      <c r="S39" s="77"/>
      <c r="T39" s="84"/>
      <c r="U39" s="85"/>
      <c r="V39" s="86"/>
      <c r="W39" s="80"/>
      <c r="X39" s="81"/>
      <c r="Y39" s="87"/>
      <c r="Z39" s="88"/>
      <c r="AA39" s="89"/>
      <c r="AB39" s="452"/>
      <c r="AC39" s="453"/>
      <c r="AD39" s="454"/>
      <c r="AE39" s="119">
        <f>W40/24</f>
        <v>0</v>
      </c>
      <c r="AF39" s="119"/>
      <c r="AG39" s="119"/>
      <c r="AH39" s="119"/>
      <c r="AI39" s="119"/>
      <c r="AJ39" s="119"/>
      <c r="AK39" s="119"/>
    </row>
    <row r="40" spans="1:37" ht="15.6" customHeight="1" x14ac:dyDescent="0.2">
      <c r="A40" s="51"/>
      <c r="B40" s="506"/>
      <c r="C40" s="507"/>
      <c r="D40" s="507"/>
      <c r="E40" s="507"/>
      <c r="F40" s="507"/>
      <c r="G40" s="507"/>
      <c r="H40" s="507"/>
      <c r="I40" s="507"/>
      <c r="J40" s="507"/>
      <c r="K40" s="508"/>
      <c r="L40" s="506"/>
      <c r="M40" s="507"/>
      <c r="N40" s="507"/>
      <c r="O40" s="508"/>
      <c r="P40" s="506"/>
      <c r="Q40" s="507"/>
      <c r="R40" s="508"/>
      <c r="S40" s="459"/>
      <c r="T40" s="461"/>
      <c r="U40" s="656"/>
      <c r="V40" s="657"/>
      <c r="W40" s="658"/>
      <c r="X40" s="659"/>
      <c r="Y40" s="509">
        <f>AH40+AI40</f>
        <v>0</v>
      </c>
      <c r="Z40" s="510"/>
      <c r="AA40" s="511"/>
      <c r="AB40" s="509">
        <f>(W40*Y40)+(AE40*'Satser m.v.'!D$20)+AG40</f>
        <v>0</v>
      </c>
      <c r="AC40" s="510"/>
      <c r="AD40" s="511"/>
      <c r="AE40" s="119">
        <f>ROUNDUP(AE39,0)</f>
        <v>0</v>
      </c>
      <c r="AF40" s="119"/>
      <c r="AG40" s="119">
        <f>IF(P40=0,0,IF(P40=1,'Satser m.v.'!D67,IF(P40=2,2*'Satser m.v.'!D67,2*'Satser m.v.'!D67)))*W40</f>
        <v>0</v>
      </c>
      <c r="AH40" s="119">
        <f>IF(S40="D",IF(U40&lt;50,'Satser m.v.'!D$32,IF(U40&lt;100,'Satser m.v.'!D$33,IF(U40&lt;150,'Satser m.v.'!D$34,IF(U40&lt;200,'Satser m.v.'!D$35,IF(U40&lt;250,'Satser m.v.'!D$36,IF(U40&lt;300,'Satser m.v.'!D$37,'Satser m.v.'!D$38)))))),0)</f>
        <v>0</v>
      </c>
      <c r="AI40" s="119">
        <f>IF(S40="B",IF(U40&lt;50,'Satser m.v.'!D$23,IF(U40&lt;100,'Satser m.v.'!D$24,IF(U40&lt;150,'Satser m.v.'!D$25,IF(U40&lt;200,'Satser m.v.'!D$26,IF(U40&lt;250,'Satser m.v.'!D$27,IF(U40&lt;300,'Satser m.v.'!D$28,'Satser m.v.'!D$29)))))),0)</f>
        <v>0</v>
      </c>
      <c r="AJ40" s="119"/>
      <c r="AK40" s="119"/>
    </row>
    <row r="41" spans="1:37" ht="9.75" customHeight="1" x14ac:dyDescent="0.2">
      <c r="A41" s="51"/>
      <c r="B41" s="512">
        <f>B39+1</f>
        <v>15</v>
      </c>
      <c r="C41" s="513"/>
      <c r="D41" s="513"/>
      <c r="E41" s="513"/>
      <c r="F41" s="513"/>
      <c r="G41" s="513"/>
      <c r="H41" s="513"/>
      <c r="I41" s="513"/>
      <c r="J41" s="513"/>
      <c r="K41" s="514"/>
      <c r="L41" s="449"/>
      <c r="M41" s="450"/>
      <c r="N41" s="450"/>
      <c r="O41" s="451"/>
      <c r="P41" s="524"/>
      <c r="Q41" s="525"/>
      <c r="R41" s="526"/>
      <c r="S41" s="77"/>
      <c r="T41" s="84"/>
      <c r="U41" s="85"/>
      <c r="V41" s="86"/>
      <c r="W41" s="80"/>
      <c r="X41" s="81"/>
      <c r="Y41" s="87"/>
      <c r="Z41" s="88"/>
      <c r="AA41" s="89"/>
      <c r="AB41" s="452"/>
      <c r="AC41" s="453"/>
      <c r="AD41" s="454"/>
      <c r="AE41" s="119">
        <f>W42/24</f>
        <v>0</v>
      </c>
      <c r="AF41" s="119"/>
      <c r="AG41" s="119"/>
      <c r="AH41" s="119"/>
      <c r="AI41" s="119"/>
      <c r="AJ41" s="119"/>
      <c r="AK41" s="119"/>
    </row>
    <row r="42" spans="1:37" ht="15.6" customHeight="1" x14ac:dyDescent="0.2">
      <c r="A42" s="51"/>
      <c r="B42" s="506"/>
      <c r="C42" s="507"/>
      <c r="D42" s="507"/>
      <c r="E42" s="507"/>
      <c r="F42" s="507"/>
      <c r="G42" s="507"/>
      <c r="H42" s="507"/>
      <c r="I42" s="507"/>
      <c r="J42" s="507"/>
      <c r="K42" s="508"/>
      <c r="L42" s="506"/>
      <c r="M42" s="507"/>
      <c r="N42" s="507"/>
      <c r="O42" s="508"/>
      <c r="P42" s="506"/>
      <c r="Q42" s="507"/>
      <c r="R42" s="508"/>
      <c r="S42" s="459"/>
      <c r="T42" s="461"/>
      <c r="U42" s="656"/>
      <c r="V42" s="657"/>
      <c r="W42" s="658"/>
      <c r="X42" s="659"/>
      <c r="Y42" s="509">
        <f>AH42+AI42</f>
        <v>0</v>
      </c>
      <c r="Z42" s="510"/>
      <c r="AA42" s="511"/>
      <c r="AB42" s="509">
        <f>(W42*Y42)+(AE42*'Satser m.v.'!D$20)+AG42</f>
        <v>0</v>
      </c>
      <c r="AC42" s="510"/>
      <c r="AD42" s="511"/>
      <c r="AE42" s="119">
        <f>ROUNDUP(AE41,0)</f>
        <v>0</v>
      </c>
      <c r="AF42" s="119"/>
      <c r="AG42" s="119">
        <f>IF(P42=0,0,IF(P42=1,'Satser m.v.'!D69,IF(P42=2,2*'Satser m.v.'!D69,2*'Satser m.v.'!D69)))*W42</f>
        <v>0</v>
      </c>
      <c r="AH42" s="119">
        <f>IF(S42="D",IF(U42&lt;50,'Satser m.v.'!D$32,IF(U42&lt;100,'Satser m.v.'!D$33,IF(U42&lt;150,'Satser m.v.'!D$34,IF(U42&lt;200,'Satser m.v.'!D$35,IF(U42&lt;250,'Satser m.v.'!D$36,IF(U42&lt;300,'Satser m.v.'!D$37,'Satser m.v.'!D$38)))))),0)</f>
        <v>0</v>
      </c>
      <c r="AI42" s="119">
        <f>IF(S42="B",IF(U42&lt;50,'Satser m.v.'!D$23,IF(U42&lt;100,'Satser m.v.'!D$24,IF(U42&lt;150,'Satser m.v.'!D$25,IF(U42&lt;200,'Satser m.v.'!D$26,IF(U42&lt;250,'Satser m.v.'!D$27,IF(U42&lt;300,'Satser m.v.'!D$28,'Satser m.v.'!D$29)))))),0)</f>
        <v>0</v>
      </c>
      <c r="AJ42" s="119"/>
      <c r="AK42" s="119"/>
    </row>
    <row r="43" spans="1:37" ht="9.75" customHeight="1" x14ac:dyDescent="0.2">
      <c r="A43" s="51"/>
      <c r="B43" s="512">
        <f>B41+1</f>
        <v>16</v>
      </c>
      <c r="C43" s="513"/>
      <c r="D43" s="513"/>
      <c r="E43" s="513"/>
      <c r="F43" s="513"/>
      <c r="G43" s="513"/>
      <c r="H43" s="513"/>
      <c r="I43" s="513"/>
      <c r="J43" s="513"/>
      <c r="K43" s="514"/>
      <c r="L43" s="449"/>
      <c r="M43" s="450"/>
      <c r="N43" s="450"/>
      <c r="O43" s="451"/>
      <c r="P43" s="524"/>
      <c r="Q43" s="525"/>
      <c r="R43" s="526"/>
      <c r="S43" s="77"/>
      <c r="T43" s="84"/>
      <c r="U43" s="85"/>
      <c r="V43" s="86"/>
      <c r="W43" s="80"/>
      <c r="X43" s="81"/>
      <c r="Y43" s="87"/>
      <c r="Z43" s="88"/>
      <c r="AA43" s="89"/>
      <c r="AB43" s="452"/>
      <c r="AC43" s="453"/>
      <c r="AD43" s="454"/>
      <c r="AE43" s="119">
        <f>W44/24</f>
        <v>0</v>
      </c>
      <c r="AF43" s="119"/>
      <c r="AG43" s="119"/>
      <c r="AH43" s="119"/>
      <c r="AI43" s="119"/>
      <c r="AJ43" s="119"/>
      <c r="AK43" s="119"/>
    </row>
    <row r="44" spans="1:37" ht="15.6" customHeight="1" x14ac:dyDescent="0.2">
      <c r="A44" s="51"/>
      <c r="B44" s="506"/>
      <c r="C44" s="507"/>
      <c r="D44" s="507"/>
      <c r="E44" s="507"/>
      <c r="F44" s="507"/>
      <c r="G44" s="507"/>
      <c r="H44" s="507"/>
      <c r="I44" s="507"/>
      <c r="J44" s="507"/>
      <c r="K44" s="508"/>
      <c r="L44" s="506"/>
      <c r="M44" s="507"/>
      <c r="N44" s="507"/>
      <c r="O44" s="508"/>
      <c r="P44" s="506"/>
      <c r="Q44" s="507"/>
      <c r="R44" s="508"/>
      <c r="S44" s="459"/>
      <c r="T44" s="461"/>
      <c r="U44" s="656"/>
      <c r="V44" s="657"/>
      <c r="W44" s="658"/>
      <c r="X44" s="659"/>
      <c r="Y44" s="509">
        <f>AH44+AI44</f>
        <v>0</v>
      </c>
      <c r="Z44" s="510"/>
      <c r="AA44" s="511"/>
      <c r="AB44" s="509">
        <f>(W44*Y44)+(AE44*'Satser m.v.'!D$20)+AG44</f>
        <v>0</v>
      </c>
      <c r="AC44" s="510"/>
      <c r="AD44" s="511"/>
      <c r="AE44" s="119">
        <f>ROUNDUP(AE43,0)</f>
        <v>0</v>
      </c>
      <c r="AF44" s="119"/>
      <c r="AG44" s="119">
        <f>IF(P44=0,0,IF(P44=1,'Satser m.v.'!D71,IF(P44=2,2*'Satser m.v.'!D71,2*'Satser m.v.'!D71)))*W44</f>
        <v>0</v>
      </c>
      <c r="AH44" s="119">
        <f>IF(S44="D",IF(U44&lt;50,'Satser m.v.'!D$32,IF(U44&lt;100,'Satser m.v.'!D$33,IF(U44&lt;150,'Satser m.v.'!D$34,IF(U44&lt;200,'Satser m.v.'!D$35,IF(U44&lt;250,'Satser m.v.'!D$36,IF(U44&lt;300,'Satser m.v.'!D$37,'Satser m.v.'!D$38)))))),0)</f>
        <v>0</v>
      </c>
      <c r="AI44" s="119">
        <f>IF(S44="B",IF(U44&lt;50,'Satser m.v.'!D$23,IF(U44&lt;100,'Satser m.v.'!D$24,IF(U44&lt;150,'Satser m.v.'!D$25,IF(U44&lt;200,'Satser m.v.'!D$26,IF(U44&lt;250,'Satser m.v.'!D$27,IF(U44&lt;300,'Satser m.v.'!D$28,'Satser m.v.'!D$29)))))),0)</f>
        <v>0</v>
      </c>
      <c r="AJ44" s="119"/>
      <c r="AK44" s="119"/>
    </row>
    <row r="45" spans="1:37" ht="9.75" customHeight="1" x14ac:dyDescent="0.2">
      <c r="A45" s="51"/>
      <c r="B45" s="512">
        <f>B43+1</f>
        <v>17</v>
      </c>
      <c r="C45" s="513"/>
      <c r="D45" s="513"/>
      <c r="E45" s="513"/>
      <c r="F45" s="513"/>
      <c r="G45" s="513"/>
      <c r="H45" s="513"/>
      <c r="I45" s="513"/>
      <c r="J45" s="513"/>
      <c r="K45" s="514"/>
      <c r="L45" s="449"/>
      <c r="M45" s="450"/>
      <c r="N45" s="450"/>
      <c r="O45" s="451"/>
      <c r="P45" s="524"/>
      <c r="Q45" s="525"/>
      <c r="R45" s="526"/>
      <c r="S45" s="77"/>
      <c r="T45" s="84"/>
      <c r="U45" s="85"/>
      <c r="V45" s="86"/>
      <c r="W45" s="80"/>
      <c r="X45" s="81"/>
      <c r="Y45" s="87"/>
      <c r="Z45" s="88"/>
      <c r="AA45" s="89"/>
      <c r="AB45" s="452"/>
      <c r="AC45" s="453"/>
      <c r="AD45" s="454"/>
      <c r="AE45" s="119">
        <f>W46/24</f>
        <v>0</v>
      </c>
      <c r="AF45" s="119"/>
      <c r="AG45" s="119"/>
      <c r="AH45" s="119"/>
      <c r="AI45" s="119"/>
      <c r="AJ45" s="119"/>
      <c r="AK45" s="119"/>
    </row>
    <row r="46" spans="1:37" ht="15.6" customHeight="1" x14ac:dyDescent="0.2">
      <c r="A46" s="51"/>
      <c r="B46" s="506"/>
      <c r="C46" s="507"/>
      <c r="D46" s="507"/>
      <c r="E46" s="507"/>
      <c r="F46" s="507"/>
      <c r="G46" s="507"/>
      <c r="H46" s="507"/>
      <c r="I46" s="507"/>
      <c r="J46" s="507"/>
      <c r="K46" s="508"/>
      <c r="L46" s="506"/>
      <c r="M46" s="507"/>
      <c r="N46" s="507"/>
      <c r="O46" s="508"/>
      <c r="P46" s="506"/>
      <c r="Q46" s="507"/>
      <c r="R46" s="508"/>
      <c r="S46" s="459"/>
      <c r="T46" s="461"/>
      <c r="U46" s="656"/>
      <c r="V46" s="657"/>
      <c r="W46" s="658"/>
      <c r="X46" s="659"/>
      <c r="Y46" s="509">
        <f>AH46+AI46</f>
        <v>0</v>
      </c>
      <c r="Z46" s="510"/>
      <c r="AA46" s="511"/>
      <c r="AB46" s="509">
        <f>(W46*Y46)+(AE46*'Satser m.v.'!D$20)+AG46</f>
        <v>0</v>
      </c>
      <c r="AC46" s="510"/>
      <c r="AD46" s="511"/>
      <c r="AE46" s="119">
        <f>ROUNDUP(AE45,0)</f>
        <v>0</v>
      </c>
      <c r="AF46" s="119"/>
      <c r="AG46" s="119">
        <f>IF(P46=0,0,IF(P46=1,'Satser m.v.'!D73,IF(P46=2,2*'Satser m.v.'!D73,2*'Satser m.v.'!D73)))*W46</f>
        <v>0</v>
      </c>
      <c r="AH46" s="119">
        <f>IF(S46="D",IF(U46&lt;50,'Satser m.v.'!D$32,IF(U46&lt;100,'Satser m.v.'!D$33,IF(U46&lt;150,'Satser m.v.'!D$34,IF(U46&lt;200,'Satser m.v.'!D$35,IF(U46&lt;250,'Satser m.v.'!D$36,IF(U46&lt;300,'Satser m.v.'!D$37,'Satser m.v.'!D$38)))))),0)</f>
        <v>0</v>
      </c>
      <c r="AI46" s="119">
        <f>IF(S46="B",IF(U46&lt;50,'Satser m.v.'!D$23,IF(U46&lt;100,'Satser m.v.'!D$24,IF(U46&lt;150,'Satser m.v.'!D$25,IF(U46&lt;200,'Satser m.v.'!D$26,IF(U46&lt;250,'Satser m.v.'!D$27,IF(U46&lt;300,'Satser m.v.'!D$28,'Satser m.v.'!D$29)))))),0)</f>
        <v>0</v>
      </c>
      <c r="AJ46" s="119"/>
      <c r="AK46" s="119"/>
    </row>
    <row r="47" spans="1:37" ht="9.75" customHeight="1" x14ac:dyDescent="0.2">
      <c r="A47" s="51"/>
      <c r="B47" s="512">
        <f>B45+1</f>
        <v>18</v>
      </c>
      <c r="C47" s="513"/>
      <c r="D47" s="513"/>
      <c r="E47" s="513"/>
      <c r="F47" s="513"/>
      <c r="G47" s="513"/>
      <c r="H47" s="513"/>
      <c r="I47" s="513"/>
      <c r="J47" s="513"/>
      <c r="K47" s="514"/>
      <c r="L47" s="449"/>
      <c r="M47" s="450"/>
      <c r="N47" s="450"/>
      <c r="O47" s="451"/>
      <c r="P47" s="524"/>
      <c r="Q47" s="525"/>
      <c r="R47" s="526"/>
      <c r="S47" s="77"/>
      <c r="T47" s="84"/>
      <c r="U47" s="85"/>
      <c r="V47" s="86"/>
      <c r="W47" s="80"/>
      <c r="X47" s="81"/>
      <c r="Y47" s="87"/>
      <c r="Z47" s="88"/>
      <c r="AA47" s="89"/>
      <c r="AB47" s="452"/>
      <c r="AC47" s="453"/>
      <c r="AD47" s="454"/>
      <c r="AE47" s="119">
        <f>W48/24</f>
        <v>0</v>
      </c>
      <c r="AF47" s="119"/>
      <c r="AG47" s="119"/>
      <c r="AH47" s="119"/>
      <c r="AI47" s="119"/>
      <c r="AJ47" s="119"/>
      <c r="AK47" s="119"/>
    </row>
    <row r="48" spans="1:37" ht="15.6" customHeight="1" x14ac:dyDescent="0.2">
      <c r="A48" s="51"/>
      <c r="B48" s="506"/>
      <c r="C48" s="507"/>
      <c r="D48" s="507"/>
      <c r="E48" s="507"/>
      <c r="F48" s="507"/>
      <c r="G48" s="507"/>
      <c r="H48" s="507"/>
      <c r="I48" s="507"/>
      <c r="J48" s="507"/>
      <c r="K48" s="508"/>
      <c r="L48" s="506"/>
      <c r="M48" s="507"/>
      <c r="N48" s="507"/>
      <c r="O48" s="508"/>
      <c r="P48" s="506"/>
      <c r="Q48" s="507"/>
      <c r="R48" s="508"/>
      <c r="S48" s="459"/>
      <c r="T48" s="461"/>
      <c r="U48" s="656"/>
      <c r="V48" s="657"/>
      <c r="W48" s="658"/>
      <c r="X48" s="659"/>
      <c r="Y48" s="509">
        <f>AH48+AI48</f>
        <v>0</v>
      </c>
      <c r="Z48" s="510"/>
      <c r="AA48" s="511"/>
      <c r="AB48" s="509">
        <f>(W48*Y48)+(AE48*'Satser m.v.'!D$20)+AG48</f>
        <v>0</v>
      </c>
      <c r="AC48" s="510"/>
      <c r="AD48" s="511"/>
      <c r="AE48" s="119">
        <f>ROUNDUP(AE47,0)</f>
        <v>0</v>
      </c>
      <c r="AF48" s="119"/>
      <c r="AG48" s="119">
        <f>IF(P48=0,0,IF(P48=1,'Satser m.v.'!D75,IF(P48=2,2*'Satser m.v.'!D75,2*'Satser m.v.'!D75)))*W48</f>
        <v>0</v>
      </c>
      <c r="AH48" s="119">
        <f>IF(S48="D",IF(U48&lt;50,'Satser m.v.'!D$32,IF(U48&lt;100,'Satser m.v.'!D$33,IF(U48&lt;150,'Satser m.v.'!D$34,IF(U48&lt;200,'Satser m.v.'!D$35,IF(U48&lt;250,'Satser m.v.'!D$36,IF(U48&lt;300,'Satser m.v.'!D$37,'Satser m.v.'!D$38)))))),0)</f>
        <v>0</v>
      </c>
      <c r="AI48" s="119">
        <f>IF(S48="B",IF(U48&lt;50,'Satser m.v.'!D$23,IF(U48&lt;100,'Satser m.v.'!D$24,IF(U48&lt;150,'Satser m.v.'!D$25,IF(U48&lt;200,'Satser m.v.'!D$26,IF(U48&lt;250,'Satser m.v.'!D$27,IF(U48&lt;300,'Satser m.v.'!D$28,'Satser m.v.'!D$29)))))),0)</f>
        <v>0</v>
      </c>
      <c r="AJ48" s="119"/>
      <c r="AK48" s="119"/>
    </row>
    <row r="49" spans="1:37" ht="9.75" customHeight="1" x14ac:dyDescent="0.2">
      <c r="A49" s="51"/>
      <c r="B49" s="512">
        <f>B47+1</f>
        <v>19</v>
      </c>
      <c r="C49" s="513"/>
      <c r="D49" s="513"/>
      <c r="E49" s="513"/>
      <c r="F49" s="513"/>
      <c r="G49" s="513"/>
      <c r="H49" s="513"/>
      <c r="I49" s="513"/>
      <c r="J49" s="513"/>
      <c r="K49" s="514"/>
      <c r="L49" s="449"/>
      <c r="M49" s="450"/>
      <c r="N49" s="450"/>
      <c r="O49" s="451"/>
      <c r="P49" s="524"/>
      <c r="Q49" s="525"/>
      <c r="R49" s="526"/>
      <c r="S49" s="77"/>
      <c r="T49" s="84"/>
      <c r="U49" s="85"/>
      <c r="V49" s="86"/>
      <c r="W49" s="80"/>
      <c r="X49" s="81"/>
      <c r="Y49" s="87"/>
      <c r="Z49" s="88"/>
      <c r="AA49" s="89"/>
      <c r="AB49" s="452"/>
      <c r="AC49" s="453"/>
      <c r="AD49" s="454"/>
      <c r="AE49" s="119">
        <f>W50/24</f>
        <v>0</v>
      </c>
      <c r="AF49" s="119"/>
      <c r="AG49" s="119"/>
      <c r="AH49" s="119"/>
      <c r="AI49" s="119"/>
      <c r="AJ49" s="119"/>
      <c r="AK49" s="119"/>
    </row>
    <row r="50" spans="1:37" ht="15.6" customHeight="1" x14ac:dyDescent="0.2">
      <c r="A50" s="51"/>
      <c r="B50" s="506"/>
      <c r="C50" s="507"/>
      <c r="D50" s="507"/>
      <c r="E50" s="507"/>
      <c r="F50" s="507"/>
      <c r="G50" s="507"/>
      <c r="H50" s="507"/>
      <c r="I50" s="507"/>
      <c r="J50" s="507"/>
      <c r="K50" s="508"/>
      <c r="L50" s="506"/>
      <c r="M50" s="507"/>
      <c r="N50" s="507"/>
      <c r="O50" s="508"/>
      <c r="P50" s="506"/>
      <c r="Q50" s="507"/>
      <c r="R50" s="508"/>
      <c r="S50" s="459"/>
      <c r="T50" s="461"/>
      <c r="U50" s="656"/>
      <c r="V50" s="657"/>
      <c r="W50" s="658"/>
      <c r="X50" s="659"/>
      <c r="Y50" s="509">
        <f>AH50+AI50</f>
        <v>0</v>
      </c>
      <c r="Z50" s="510"/>
      <c r="AA50" s="511"/>
      <c r="AB50" s="509">
        <f>(W50*Y50)+(AE50*'Satser m.v.'!D$20)+AG50</f>
        <v>0</v>
      </c>
      <c r="AC50" s="510"/>
      <c r="AD50" s="511"/>
      <c r="AE50" s="119">
        <f>ROUNDUP(AE49,0)</f>
        <v>0</v>
      </c>
      <c r="AF50" s="119"/>
      <c r="AG50" s="119">
        <f>IF(P50=0,0,IF(P50=1,'Satser m.v.'!D77,IF(P50=2,2*'Satser m.v.'!D77,2*'Satser m.v.'!D77)))*W50</f>
        <v>0</v>
      </c>
      <c r="AH50" s="119">
        <f>IF(S50="D",IF(U50&lt;50,'Satser m.v.'!D$32,IF(U50&lt;100,'Satser m.v.'!D$33,IF(U50&lt;150,'Satser m.v.'!D$34,IF(U50&lt;200,'Satser m.v.'!D$35,IF(U50&lt;250,'Satser m.v.'!D$36,IF(U50&lt;300,'Satser m.v.'!D$37,'Satser m.v.'!D$38)))))),0)</f>
        <v>0</v>
      </c>
      <c r="AI50" s="119">
        <f>IF(S50="B",IF(U50&lt;50,'Satser m.v.'!D$23,IF(U50&lt;100,'Satser m.v.'!D$24,IF(U50&lt;150,'Satser m.v.'!D$25,IF(U50&lt;200,'Satser m.v.'!D$26,IF(U50&lt;250,'Satser m.v.'!D$27,IF(U50&lt;300,'Satser m.v.'!D$28,'Satser m.v.'!D$29)))))),0)</f>
        <v>0</v>
      </c>
      <c r="AJ50" s="119"/>
      <c r="AK50" s="119"/>
    </row>
    <row r="51" spans="1:37" ht="9.75" customHeight="1" x14ac:dyDescent="0.2">
      <c r="A51" s="51"/>
      <c r="B51" s="512">
        <f>B49+1</f>
        <v>20</v>
      </c>
      <c r="C51" s="513"/>
      <c r="D51" s="513"/>
      <c r="E51" s="513"/>
      <c r="F51" s="513"/>
      <c r="G51" s="513"/>
      <c r="H51" s="513"/>
      <c r="I51" s="513"/>
      <c r="J51" s="513"/>
      <c r="K51" s="514"/>
      <c r="L51" s="449"/>
      <c r="M51" s="450"/>
      <c r="N51" s="450"/>
      <c r="O51" s="451"/>
      <c r="P51" s="524"/>
      <c r="Q51" s="525"/>
      <c r="R51" s="526"/>
      <c r="S51" s="77"/>
      <c r="T51" s="84"/>
      <c r="U51" s="85"/>
      <c r="V51" s="86"/>
      <c r="W51" s="80"/>
      <c r="X51" s="81"/>
      <c r="Y51" s="87"/>
      <c r="Z51" s="88"/>
      <c r="AA51" s="89"/>
      <c r="AB51" s="452"/>
      <c r="AC51" s="453"/>
      <c r="AD51" s="454"/>
      <c r="AE51" s="119">
        <f>W52/24</f>
        <v>0</v>
      </c>
      <c r="AF51" s="119"/>
      <c r="AG51" s="119"/>
      <c r="AH51" s="119"/>
      <c r="AI51" s="119"/>
      <c r="AJ51" s="119"/>
      <c r="AK51" s="119"/>
    </row>
    <row r="52" spans="1:37" ht="15.6" customHeight="1" x14ac:dyDescent="0.2">
      <c r="A52" s="51"/>
      <c r="B52" s="506"/>
      <c r="C52" s="507"/>
      <c r="D52" s="507"/>
      <c r="E52" s="507"/>
      <c r="F52" s="507"/>
      <c r="G52" s="507"/>
      <c r="H52" s="507"/>
      <c r="I52" s="507"/>
      <c r="J52" s="507"/>
      <c r="K52" s="508"/>
      <c r="L52" s="506"/>
      <c r="M52" s="507"/>
      <c r="N52" s="507"/>
      <c r="O52" s="508"/>
      <c r="P52" s="506"/>
      <c r="Q52" s="507"/>
      <c r="R52" s="508"/>
      <c r="S52" s="459"/>
      <c r="T52" s="461"/>
      <c r="U52" s="656"/>
      <c r="V52" s="657"/>
      <c r="W52" s="658"/>
      <c r="X52" s="659"/>
      <c r="Y52" s="509">
        <f>AH52+AI52</f>
        <v>0</v>
      </c>
      <c r="Z52" s="510"/>
      <c r="AA52" s="511"/>
      <c r="AB52" s="509">
        <f>(W52*Y52)+(AE52*'Satser m.v.'!D$20)+AG52</f>
        <v>0</v>
      </c>
      <c r="AC52" s="510"/>
      <c r="AD52" s="511"/>
      <c r="AE52" s="119">
        <f>ROUNDUP(AE51,0)</f>
        <v>0</v>
      </c>
      <c r="AF52" s="119"/>
      <c r="AG52" s="119">
        <f>IF(P52=0,0,IF(P52=1,'Satser m.v.'!D79,IF(P52=2,2*'Satser m.v.'!D79,2*'Satser m.v.'!D79)))*W52</f>
        <v>0</v>
      </c>
      <c r="AH52" s="119">
        <f>IF(S52="D",IF(U52&lt;50,'Satser m.v.'!D$32,IF(U52&lt;100,'Satser m.v.'!D$33,IF(U52&lt;150,'Satser m.v.'!D$34,IF(U52&lt;200,'Satser m.v.'!D$35,IF(U52&lt;250,'Satser m.v.'!D$36,IF(U52&lt;300,'Satser m.v.'!D$37,'Satser m.v.'!D$38)))))),0)</f>
        <v>0</v>
      </c>
      <c r="AI52" s="119">
        <f>IF(S52="B",IF(U52&lt;50,'Satser m.v.'!D$23,IF(U52&lt;100,'Satser m.v.'!D$24,IF(U52&lt;150,'Satser m.v.'!D$25,IF(U52&lt;200,'Satser m.v.'!D$26,IF(U52&lt;250,'Satser m.v.'!D$27,IF(U52&lt;300,'Satser m.v.'!D$28,'Satser m.v.'!D$29)))))),0)</f>
        <v>0</v>
      </c>
      <c r="AJ52" s="119"/>
      <c r="AK52" s="119"/>
    </row>
    <row r="53" spans="1:37" ht="15" customHeight="1" x14ac:dyDescent="0.2">
      <c r="A53" s="51"/>
      <c r="B53" s="9"/>
      <c r="C53" s="10"/>
      <c r="D53" s="10"/>
      <c r="E53" s="10"/>
      <c r="F53" s="11"/>
      <c r="G53" s="12"/>
      <c r="H53" s="12"/>
      <c r="I53" s="678"/>
      <c r="J53" s="679"/>
      <c r="K53" s="679"/>
      <c r="L53" s="680"/>
      <c r="M53" s="680"/>
      <c r="N53" s="93"/>
      <c r="O53" s="94"/>
      <c r="P53" s="94"/>
      <c r="Q53" s="94"/>
      <c r="R53" s="95"/>
      <c r="S53" s="96"/>
      <c r="T53" s="681"/>
      <c r="U53" s="681"/>
      <c r="V53" s="681"/>
      <c r="W53" s="676"/>
      <c r="X53" s="677"/>
      <c r="Y53" s="618" t="s">
        <v>223</v>
      </c>
      <c r="Z53" s="618"/>
      <c r="AA53" s="619"/>
      <c r="AB53" s="620">
        <f>SUM(AB13:AB52)</f>
        <v>0</v>
      </c>
      <c r="AC53" s="527"/>
      <c r="AD53" s="528"/>
    </row>
    <row r="54" spans="1:37" ht="15" customHeight="1" x14ac:dyDescent="0.2">
      <c r="A54" s="51"/>
      <c r="B54" s="9"/>
      <c r="C54" s="10"/>
      <c r="D54" s="10"/>
      <c r="E54" s="10"/>
      <c r="F54" s="11"/>
      <c r="G54" s="12"/>
      <c r="H54" s="12"/>
      <c r="I54" s="11"/>
      <c r="J54" s="12"/>
      <c r="K54" s="12"/>
      <c r="L54" s="11"/>
      <c r="M54" s="12"/>
      <c r="N54" s="97"/>
      <c r="O54" s="98"/>
      <c r="P54" s="98"/>
      <c r="Q54" s="98"/>
      <c r="R54" s="9"/>
      <c r="S54" s="99"/>
      <c r="T54" s="99"/>
      <c r="U54" s="99"/>
      <c r="V54" s="41"/>
      <c r="W54" s="99"/>
      <c r="X54" s="99"/>
      <c r="Y54" s="12"/>
      <c r="Z54" s="12"/>
      <c r="AA54" s="9"/>
      <c r="AB54" s="12"/>
      <c r="AC54" s="12"/>
      <c r="AD54" s="9"/>
    </row>
    <row r="55" spans="1:37" ht="9.75" customHeight="1" x14ac:dyDescent="0.2">
      <c r="A55" s="51"/>
      <c r="B55" s="9"/>
      <c r="C55" s="10"/>
      <c r="D55" s="10"/>
      <c r="E55" s="10"/>
      <c r="F55" s="11"/>
      <c r="G55" s="12"/>
      <c r="H55" s="12"/>
      <c r="I55" s="11"/>
      <c r="J55" s="12"/>
      <c r="K55" s="12"/>
      <c r="L55" s="11"/>
      <c r="M55" s="12"/>
      <c r="N55" s="12"/>
      <c r="O55" s="11"/>
      <c r="P55" s="12"/>
      <c r="Q55" s="12"/>
      <c r="R55" s="11"/>
      <c r="S55" s="12"/>
      <c r="T55" s="12"/>
      <c r="U55" s="11"/>
      <c r="V55" s="12"/>
      <c r="W55" s="12"/>
      <c r="X55" s="11"/>
      <c r="Y55" s="12"/>
      <c r="Z55" s="12"/>
      <c r="AA55" s="9"/>
      <c r="AB55" s="10"/>
      <c r="AC55" s="10"/>
      <c r="AD55" s="92"/>
    </row>
    <row r="56" spans="1:37" ht="9.75" customHeight="1" x14ac:dyDescent="0.2">
      <c r="A56" s="51"/>
      <c r="B56" s="660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9"/>
    </row>
    <row r="57" spans="1:37" ht="12" customHeight="1" x14ac:dyDescent="0.2">
      <c r="A57" s="51"/>
      <c r="B57" s="661" t="s">
        <v>75</v>
      </c>
      <c r="C57" s="662"/>
      <c r="D57" s="662"/>
      <c r="E57" s="662"/>
      <c r="F57" s="667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9"/>
    </row>
    <row r="58" spans="1:37" ht="12" customHeight="1" x14ac:dyDescent="0.2">
      <c r="A58" s="51"/>
      <c r="B58" s="663"/>
      <c r="C58" s="664"/>
      <c r="D58" s="664"/>
      <c r="E58" s="664"/>
      <c r="F58" s="670"/>
      <c r="G58" s="671"/>
      <c r="H58" s="671"/>
      <c r="I58" s="671"/>
      <c r="J58" s="671"/>
      <c r="K58" s="671"/>
      <c r="L58" s="671"/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1"/>
      <c r="X58" s="671"/>
      <c r="Y58" s="671"/>
      <c r="Z58" s="671"/>
      <c r="AA58" s="671"/>
      <c r="AB58" s="671"/>
      <c r="AC58" s="671"/>
      <c r="AD58" s="672"/>
    </row>
    <row r="59" spans="1:37" ht="9.75" customHeight="1" x14ac:dyDescent="0.2">
      <c r="A59" s="51"/>
      <c r="B59" s="663"/>
      <c r="C59" s="664"/>
      <c r="D59" s="664"/>
      <c r="E59" s="664"/>
      <c r="F59" s="670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1"/>
      <c r="Z59" s="671"/>
      <c r="AA59" s="671"/>
      <c r="AB59" s="671"/>
      <c r="AC59" s="671"/>
      <c r="AD59" s="672"/>
    </row>
    <row r="60" spans="1:37" ht="12.75" customHeight="1" x14ac:dyDescent="0.2">
      <c r="A60" s="51"/>
      <c r="B60" s="663"/>
      <c r="C60" s="664"/>
      <c r="D60" s="664"/>
      <c r="E60" s="664"/>
      <c r="F60" s="670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671"/>
      <c r="AA60" s="671"/>
      <c r="AB60" s="671"/>
      <c r="AC60" s="671"/>
      <c r="AD60" s="672"/>
    </row>
    <row r="61" spans="1:37" ht="12.75" customHeight="1" x14ac:dyDescent="0.2">
      <c r="A61" s="51"/>
      <c r="B61" s="663"/>
      <c r="C61" s="664"/>
      <c r="D61" s="664"/>
      <c r="E61" s="664"/>
      <c r="F61" s="670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2"/>
    </row>
    <row r="62" spans="1:37" ht="12.75" customHeight="1" x14ac:dyDescent="0.2">
      <c r="A62" s="51"/>
      <c r="B62" s="663"/>
      <c r="C62" s="664"/>
      <c r="D62" s="664"/>
      <c r="E62" s="664"/>
      <c r="F62" s="670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671"/>
      <c r="AA62" s="671"/>
      <c r="AB62" s="671"/>
      <c r="AC62" s="671"/>
      <c r="AD62" s="672"/>
    </row>
    <row r="63" spans="1:37" ht="12.75" customHeight="1" x14ac:dyDescent="0.2">
      <c r="A63" s="51"/>
      <c r="B63" s="665"/>
      <c r="C63" s="666"/>
      <c r="D63" s="666"/>
      <c r="E63" s="666"/>
      <c r="F63" s="673"/>
      <c r="G63" s="674"/>
      <c r="H63" s="674"/>
      <c r="I63" s="674"/>
      <c r="J63" s="674"/>
      <c r="K63" s="674"/>
      <c r="L63" s="674"/>
      <c r="M63" s="674"/>
      <c r="N63" s="674"/>
      <c r="O63" s="674"/>
      <c r="P63" s="674"/>
      <c r="Q63" s="674"/>
      <c r="R63" s="674"/>
      <c r="S63" s="674"/>
      <c r="T63" s="674"/>
      <c r="U63" s="674"/>
      <c r="V63" s="674"/>
      <c r="W63" s="674"/>
      <c r="X63" s="674"/>
      <c r="Y63" s="674"/>
      <c r="Z63" s="674"/>
      <c r="AA63" s="674"/>
      <c r="AB63" s="674"/>
      <c r="AC63" s="674"/>
      <c r="AD63" s="675"/>
    </row>
    <row r="64" spans="1:37" ht="9.75" customHeight="1" x14ac:dyDescent="0.2">
      <c r="A64" s="5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4"/>
    </row>
    <row r="65" spans="1:72" ht="15.6" customHeight="1" x14ac:dyDescent="0.2">
      <c r="A65" s="5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4"/>
    </row>
    <row r="66" spans="1:72" ht="9.75" customHeight="1" x14ac:dyDescent="0.2">
      <c r="A66" s="560" t="str">
        <f>"GP1440 Versjon: " &amp; 'GP-1440'!$AE$2</f>
        <v>GP1440 Versjon: 2.0</v>
      </c>
      <c r="B66" s="561"/>
      <c r="C66" s="561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  <c r="AA66" s="561"/>
      <c r="AB66" s="561"/>
      <c r="AC66" s="561"/>
      <c r="AD66" s="562"/>
      <c r="AF66" s="70"/>
      <c r="AG66" s="70"/>
      <c r="AH66" s="70"/>
      <c r="AI66" s="70"/>
      <c r="AJ66" s="70"/>
      <c r="AK66" s="70"/>
      <c r="AL66" s="70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</row>
  </sheetData>
  <sheetProtection selectLockedCells="1"/>
  <mergeCells count="273">
    <mergeCell ref="L48:O48"/>
    <mergeCell ref="P48:R48"/>
    <mergeCell ref="B48:K48"/>
    <mergeCell ref="B41:K41"/>
    <mergeCell ref="A66:AD66"/>
    <mergeCell ref="P49:R49"/>
    <mergeCell ref="L50:O50"/>
    <mergeCell ref="P50:R50"/>
    <mergeCell ref="L51:O51"/>
    <mergeCell ref="P51:R51"/>
    <mergeCell ref="B49:K49"/>
    <mergeCell ref="B50:K50"/>
    <mergeCell ref="L49:O49"/>
    <mergeCell ref="AB53:AD53"/>
    <mergeCell ref="P52:R52"/>
    <mergeCell ref="B51:K51"/>
    <mergeCell ref="B52:K52"/>
    <mergeCell ref="W53:X53"/>
    <mergeCell ref="I53:M53"/>
    <mergeCell ref="T53:V53"/>
    <mergeCell ref="W52:X52"/>
    <mergeCell ref="S50:T50"/>
    <mergeCell ref="AB51:AD51"/>
    <mergeCell ref="W50:X50"/>
    <mergeCell ref="P21:R21"/>
    <mergeCell ref="P22:R22"/>
    <mergeCell ref="L23:O23"/>
    <mergeCell ref="P23:R23"/>
    <mergeCell ref="L24:O24"/>
    <mergeCell ref="P24:R24"/>
    <mergeCell ref="P29:R29"/>
    <mergeCell ref="P30:R30"/>
    <mergeCell ref="L31:O31"/>
    <mergeCell ref="P31:R31"/>
    <mergeCell ref="AB49:AD49"/>
    <mergeCell ref="Y50:AA50"/>
    <mergeCell ref="AB50:AD50"/>
    <mergeCell ref="B30:K30"/>
    <mergeCell ref="B31:K31"/>
    <mergeCell ref="B32:K32"/>
    <mergeCell ref="L30:O30"/>
    <mergeCell ref="B37:K37"/>
    <mergeCell ref="L38:O38"/>
    <mergeCell ref="B43:K43"/>
    <mergeCell ref="B40:K40"/>
    <mergeCell ref="S48:T48"/>
    <mergeCell ref="AB48:AD48"/>
    <mergeCell ref="AB47:AD47"/>
    <mergeCell ref="U48:V48"/>
    <mergeCell ref="W48:X48"/>
    <mergeCell ref="B47:K47"/>
    <mergeCell ref="B42:K42"/>
    <mergeCell ref="AB45:AD45"/>
    <mergeCell ref="Y46:AA46"/>
    <mergeCell ref="AB46:AD46"/>
    <mergeCell ref="Y42:AA42"/>
    <mergeCell ref="B33:K33"/>
    <mergeCell ref="B34:K34"/>
    <mergeCell ref="B29:K29"/>
    <mergeCell ref="L28:O28"/>
    <mergeCell ref="L32:O32"/>
    <mergeCell ref="L27:O27"/>
    <mergeCell ref="L29:O29"/>
    <mergeCell ref="B35:K35"/>
    <mergeCell ref="L34:O34"/>
    <mergeCell ref="B36:K36"/>
    <mergeCell ref="L36:O36"/>
    <mergeCell ref="L35:O35"/>
    <mergeCell ref="L33:O33"/>
    <mergeCell ref="B27:K27"/>
    <mergeCell ref="B28:K28"/>
    <mergeCell ref="S52:T52"/>
    <mergeCell ref="U50:V50"/>
    <mergeCell ref="B56:AD56"/>
    <mergeCell ref="AB52:AD52"/>
    <mergeCell ref="B57:E63"/>
    <mergeCell ref="F57:AD57"/>
    <mergeCell ref="F58:AD58"/>
    <mergeCell ref="F59:AD59"/>
    <mergeCell ref="F60:AD60"/>
    <mergeCell ref="F61:AD61"/>
    <mergeCell ref="F63:AD63"/>
    <mergeCell ref="L52:O52"/>
    <mergeCell ref="Y53:AA53"/>
    <mergeCell ref="F62:AD62"/>
    <mergeCell ref="Y52:AA52"/>
    <mergeCell ref="U52:V52"/>
    <mergeCell ref="L47:O47"/>
    <mergeCell ref="P47:R47"/>
    <mergeCell ref="Y48:AA48"/>
    <mergeCell ref="AB40:AD40"/>
    <mergeCell ref="AB41:AD41"/>
    <mergeCell ref="B46:K46"/>
    <mergeCell ref="B44:K44"/>
    <mergeCell ref="B45:K45"/>
    <mergeCell ref="L45:O45"/>
    <mergeCell ref="L43:O43"/>
    <mergeCell ref="P43:R43"/>
    <mergeCell ref="L44:O44"/>
    <mergeCell ref="P44:R44"/>
    <mergeCell ref="P45:R45"/>
    <mergeCell ref="AB43:AD43"/>
    <mergeCell ref="Y44:AA44"/>
    <mergeCell ref="AB44:AD44"/>
    <mergeCell ref="AB42:AD42"/>
    <mergeCell ref="W42:X42"/>
    <mergeCell ref="U40:V40"/>
    <mergeCell ref="W40:X40"/>
    <mergeCell ref="P41:R41"/>
    <mergeCell ref="L42:O42"/>
    <mergeCell ref="P42:R42"/>
    <mergeCell ref="AB38:AD38"/>
    <mergeCell ref="Y32:AA32"/>
    <mergeCell ref="S44:T44"/>
    <mergeCell ref="S42:T42"/>
    <mergeCell ref="Y40:AA40"/>
    <mergeCell ref="S40:T40"/>
    <mergeCell ref="W46:X46"/>
    <mergeCell ref="S46:T46"/>
    <mergeCell ref="B38:K38"/>
    <mergeCell ref="B39:K39"/>
    <mergeCell ref="AB39:AD39"/>
    <mergeCell ref="U38:V38"/>
    <mergeCell ref="U46:V46"/>
    <mergeCell ref="L46:O46"/>
    <mergeCell ref="P46:R46"/>
    <mergeCell ref="P35:R35"/>
    <mergeCell ref="P32:R32"/>
    <mergeCell ref="P33:R33"/>
    <mergeCell ref="P34:R34"/>
    <mergeCell ref="L41:O41"/>
    <mergeCell ref="L40:O40"/>
    <mergeCell ref="P40:R40"/>
    <mergeCell ref="P36:R36"/>
    <mergeCell ref="L37:O37"/>
    <mergeCell ref="P37:R37"/>
    <mergeCell ref="P38:R38"/>
    <mergeCell ref="L39:O39"/>
    <mergeCell ref="P39:R39"/>
    <mergeCell ref="U44:V44"/>
    <mergeCell ref="W44:X44"/>
    <mergeCell ref="U42:V42"/>
    <mergeCell ref="S36:T36"/>
    <mergeCell ref="W36:X36"/>
    <mergeCell ref="W38:X38"/>
    <mergeCell ref="U30:V30"/>
    <mergeCell ref="S34:T34"/>
    <mergeCell ref="U32:V32"/>
    <mergeCell ref="U34:V34"/>
    <mergeCell ref="S32:T32"/>
    <mergeCell ref="U36:V36"/>
    <mergeCell ref="S30:T30"/>
    <mergeCell ref="S38:T38"/>
    <mergeCell ref="AB29:AD29"/>
    <mergeCell ref="AB33:AD33"/>
    <mergeCell ref="Y34:AA34"/>
    <mergeCell ref="AB34:AD34"/>
    <mergeCell ref="W34:X34"/>
    <mergeCell ref="Y30:AA30"/>
    <mergeCell ref="AB30:AD30"/>
    <mergeCell ref="AB31:AD31"/>
    <mergeCell ref="AB32:AD32"/>
    <mergeCell ref="W30:X30"/>
    <mergeCell ref="AB35:AD35"/>
    <mergeCell ref="Y36:AA36"/>
    <mergeCell ref="AB36:AD36"/>
    <mergeCell ref="W32:X32"/>
    <mergeCell ref="AB37:AD37"/>
    <mergeCell ref="Y38:AA38"/>
    <mergeCell ref="B14:K14"/>
    <mergeCell ref="L13:O13"/>
    <mergeCell ref="L14:O14"/>
    <mergeCell ref="B18:K18"/>
    <mergeCell ref="AB21:AD21"/>
    <mergeCell ref="AB26:AD26"/>
    <mergeCell ref="B24:K24"/>
    <mergeCell ref="B25:K25"/>
    <mergeCell ref="L22:O22"/>
    <mergeCell ref="B16:K16"/>
    <mergeCell ref="B17:K17"/>
    <mergeCell ref="L25:O25"/>
    <mergeCell ref="P25:R25"/>
    <mergeCell ref="P26:R26"/>
    <mergeCell ref="S24:T24"/>
    <mergeCell ref="W22:X22"/>
    <mergeCell ref="U22:V22"/>
    <mergeCell ref="P14:R14"/>
    <mergeCell ref="P13:R13"/>
    <mergeCell ref="S26:T26"/>
    <mergeCell ref="AB20:AD20"/>
    <mergeCell ref="U20:V20"/>
    <mergeCell ref="W20:X20"/>
    <mergeCell ref="Y26:AA26"/>
    <mergeCell ref="B23:K23"/>
    <mergeCell ref="AB28:AD28"/>
    <mergeCell ref="U24:V24"/>
    <mergeCell ref="W24:X24"/>
    <mergeCell ref="P27:R27"/>
    <mergeCell ref="P28:R28"/>
    <mergeCell ref="S28:T28"/>
    <mergeCell ref="U28:V28"/>
    <mergeCell ref="W28:X28"/>
    <mergeCell ref="L26:O26"/>
    <mergeCell ref="B26:K26"/>
    <mergeCell ref="AB19:AD19"/>
    <mergeCell ref="Y22:AA22"/>
    <mergeCell ref="Y28:AA28"/>
    <mergeCell ref="AB23:AD23"/>
    <mergeCell ref="Y20:AA20"/>
    <mergeCell ref="U26:V26"/>
    <mergeCell ref="W26:X26"/>
    <mergeCell ref="Y24:AA24"/>
    <mergeCell ref="AB24:AD24"/>
    <mergeCell ref="AB27:AD27"/>
    <mergeCell ref="AB22:AD22"/>
    <mergeCell ref="AB25:AD25"/>
    <mergeCell ref="B15:K15"/>
    <mergeCell ref="L15:O15"/>
    <mergeCell ref="P15:R15"/>
    <mergeCell ref="L16:O16"/>
    <mergeCell ref="P16:R16"/>
    <mergeCell ref="B21:K21"/>
    <mergeCell ref="B22:K22"/>
    <mergeCell ref="W18:X18"/>
    <mergeCell ref="S16:T16"/>
    <mergeCell ref="U16:V16"/>
    <mergeCell ref="W16:X16"/>
    <mergeCell ref="L18:O18"/>
    <mergeCell ref="P18:R18"/>
    <mergeCell ref="L19:O19"/>
    <mergeCell ref="P19:R19"/>
    <mergeCell ref="B19:K19"/>
    <mergeCell ref="B20:K20"/>
    <mergeCell ref="S22:T22"/>
    <mergeCell ref="S20:T20"/>
    <mergeCell ref="L17:O17"/>
    <mergeCell ref="P17:R17"/>
    <mergeCell ref="L20:O20"/>
    <mergeCell ref="P20:R20"/>
    <mergeCell ref="L21:O21"/>
    <mergeCell ref="Y14:AA14"/>
    <mergeCell ref="AB14:AD14"/>
    <mergeCell ref="AB17:AD17"/>
    <mergeCell ref="Y18:AA18"/>
    <mergeCell ref="AB18:AD18"/>
    <mergeCell ref="Y16:AA16"/>
    <mergeCell ref="AB16:AD16"/>
    <mergeCell ref="AB15:AD15"/>
    <mergeCell ref="S14:T14"/>
    <mergeCell ref="U14:V14"/>
    <mergeCell ref="W14:X14"/>
    <mergeCell ref="U18:V18"/>
    <mergeCell ref="S18:T18"/>
    <mergeCell ref="B1:N1"/>
    <mergeCell ref="S1:AD4"/>
    <mergeCell ref="B2:N2"/>
    <mergeCell ref="B3:N3"/>
    <mergeCell ref="B4:N4"/>
    <mergeCell ref="AB13:AD13"/>
    <mergeCell ref="B5:N5"/>
    <mergeCell ref="S5:AD5"/>
    <mergeCell ref="B7:R10"/>
    <mergeCell ref="W8:AD8"/>
    <mergeCell ref="W9:AD9"/>
    <mergeCell ref="Y11:AA12"/>
    <mergeCell ref="AB11:AD12"/>
    <mergeCell ref="U11:V12"/>
    <mergeCell ref="W11:X12"/>
    <mergeCell ref="S11:T12"/>
    <mergeCell ref="B11:K12"/>
    <mergeCell ref="L11:O12"/>
    <mergeCell ref="P11:R12"/>
    <mergeCell ref="B13:K13"/>
  </mergeCells>
  <phoneticPr fontId="0" type="noConversion"/>
  <conditionalFormatting sqref="B7:R10">
    <cfRule type="containsText" dxfId="333" priority="46" stopIfTrue="1" operator="containsText" text="dette">
      <formula>NOT(ISERROR(SEARCH("dette",B7)))</formula>
    </cfRule>
  </conditionalFormatting>
  <conditionalFormatting sqref="T13:U13">
    <cfRule type="cellIs" dxfId="332" priority="42" stopIfTrue="1" operator="equal">
      <formula>"husk ant km"</formula>
    </cfRule>
  </conditionalFormatting>
  <conditionalFormatting sqref="V13:X13">
    <cfRule type="cellIs" dxfId="331" priority="39" stopIfTrue="1" operator="equal">
      <formula>"obs!"</formula>
    </cfRule>
  </conditionalFormatting>
  <conditionalFormatting sqref="T15:U15">
    <cfRule type="cellIs" dxfId="330" priority="18" stopIfTrue="1" operator="equal">
      <formula>"husk ant km"</formula>
    </cfRule>
  </conditionalFormatting>
  <conditionalFormatting sqref="V15:X15">
    <cfRule type="cellIs" dxfId="329" priority="17" stopIfTrue="1" operator="equal">
      <formula>"obs!"</formula>
    </cfRule>
  </conditionalFormatting>
  <conditionalFormatting sqref="T17:U17">
    <cfRule type="cellIs" dxfId="328" priority="16" stopIfTrue="1" operator="equal">
      <formula>"husk ant km"</formula>
    </cfRule>
  </conditionalFormatting>
  <conditionalFormatting sqref="V17:X17">
    <cfRule type="cellIs" dxfId="327" priority="15" stopIfTrue="1" operator="equal">
      <formula>"obs!"</formula>
    </cfRule>
  </conditionalFormatting>
  <conditionalFormatting sqref="T19:U19">
    <cfRule type="cellIs" dxfId="326" priority="14" stopIfTrue="1" operator="equal">
      <formula>"husk ant km"</formula>
    </cfRule>
  </conditionalFormatting>
  <conditionalFormatting sqref="V19:X19">
    <cfRule type="cellIs" dxfId="325" priority="13" stopIfTrue="1" operator="equal">
      <formula>"obs!"</formula>
    </cfRule>
  </conditionalFormatting>
  <conditionalFormatting sqref="T21:U21">
    <cfRule type="cellIs" dxfId="324" priority="12" stopIfTrue="1" operator="equal">
      <formula>"husk ant km"</formula>
    </cfRule>
  </conditionalFormatting>
  <conditionalFormatting sqref="V21:X21">
    <cfRule type="cellIs" dxfId="323" priority="11" stopIfTrue="1" operator="equal">
      <formula>"obs!"</formula>
    </cfRule>
  </conditionalFormatting>
  <conditionalFormatting sqref="T23:U23">
    <cfRule type="cellIs" dxfId="322" priority="10" stopIfTrue="1" operator="equal">
      <formula>"husk ant km"</formula>
    </cfRule>
  </conditionalFormatting>
  <conditionalFormatting sqref="V23:X23">
    <cfRule type="cellIs" dxfId="321" priority="9" stopIfTrue="1" operator="equal">
      <formula>"obs!"</formula>
    </cfRule>
  </conditionalFormatting>
  <conditionalFormatting sqref="T25:U25">
    <cfRule type="cellIs" dxfId="320" priority="8" stopIfTrue="1" operator="equal">
      <formula>"husk ant km"</formula>
    </cfRule>
  </conditionalFormatting>
  <conditionalFormatting sqref="V25:X25">
    <cfRule type="cellIs" dxfId="319" priority="7" stopIfTrue="1" operator="equal">
      <formula>"obs!"</formula>
    </cfRule>
  </conditionalFormatting>
  <conditionalFormatting sqref="T27:U27">
    <cfRule type="cellIs" dxfId="318" priority="6" stopIfTrue="1" operator="equal">
      <formula>"husk ant km"</formula>
    </cfRule>
  </conditionalFormatting>
  <conditionalFormatting sqref="V27:X27">
    <cfRule type="cellIs" dxfId="317" priority="5" stopIfTrue="1" operator="equal">
      <formula>"obs!"</formula>
    </cfRule>
  </conditionalFormatting>
  <conditionalFormatting sqref="T29:U29">
    <cfRule type="cellIs" dxfId="316" priority="4" stopIfTrue="1" operator="equal">
      <formula>"husk ant km"</formula>
    </cfRule>
  </conditionalFormatting>
  <conditionalFormatting sqref="V29:X29">
    <cfRule type="cellIs" dxfId="315" priority="3" stopIfTrue="1" operator="equal">
      <formula>"obs!"</formula>
    </cfRule>
  </conditionalFormatting>
  <conditionalFormatting sqref="T31:U31 T33:U33 T35:U35 T37:U37 T39:U39 T41:U41 T43:U43 T45:U45 T47:U47 T49:U49 T51:U51">
    <cfRule type="cellIs" dxfId="314" priority="2" stopIfTrue="1" operator="equal">
      <formula>"husk ant km"</formula>
    </cfRule>
  </conditionalFormatting>
  <conditionalFormatting sqref="V31:X31 V33:X33 V35:X35 V37:X37 V39:X39 V41:X41 V43:X43 V45:X45 V47:X47 V49:X49 V51:X51">
    <cfRule type="cellIs" dxfId="313" priority="1" stopIfTrue="1" operator="equal">
      <formula>"obs!"</formula>
    </cfRule>
  </conditionalFormatting>
  <hyperlinks>
    <hyperlink ref="W9:AD9" location="'GP-1440'!A1" display="'GP-1440'!A1"/>
  </hyperlinks>
  <pageMargins left="0.25" right="0.25" top="0.75" bottom="0.75" header="0.3" footer="0.3"/>
  <pageSetup paperSize="9" scale="91" orientation="portrait" blackAndWhite="1"/>
  <customProperties>
    <customPr name="S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BT67"/>
  <sheetViews>
    <sheetView showGridLines="0" showZeros="0" zoomScale="115" zoomScaleNormal="115" zoomScalePageLayoutView="115" workbookViewId="0">
      <selection activeCell="W23" sqref="W23:X23"/>
    </sheetView>
  </sheetViews>
  <sheetFormatPr baseColWidth="10" defaultColWidth="3.28515625" defaultRowHeight="12.75" customHeight="1" x14ac:dyDescent="0.2"/>
  <cols>
    <col min="1" max="1" width="3.42578125" style="1" customWidth="1"/>
    <col min="2" max="10" width="3.28515625" style="1"/>
    <col min="11" max="11" width="2.85546875" style="1" customWidth="1"/>
    <col min="12" max="26" width="3.28515625" style="1"/>
    <col min="27" max="27" width="4.28515625" style="1" customWidth="1"/>
    <col min="28" max="16384" width="3.28515625" style="1"/>
  </cols>
  <sheetData>
    <row r="1" spans="1:31" ht="9.75" customHeight="1" x14ac:dyDescent="0.2">
      <c r="A1" s="20"/>
      <c r="B1" s="306" t="s">
        <v>47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1"/>
      <c r="P1" s="21"/>
      <c r="Q1" s="21"/>
      <c r="R1" s="21"/>
      <c r="S1" s="585" t="s">
        <v>73</v>
      </c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1" ht="12.75" customHeight="1" x14ac:dyDescent="0.2">
      <c r="A2" s="51"/>
      <c r="B2" s="477">
        <f>'GP-1440'!B2</f>
        <v>0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15"/>
      <c r="P2" s="15"/>
      <c r="Q2" s="15"/>
      <c r="R2" s="15"/>
      <c r="S2" s="465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31" ht="12.75" customHeight="1" x14ac:dyDescent="0.2">
      <c r="A3" s="51"/>
      <c r="B3" s="471">
        <f>'GP-1440'!B3</f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15"/>
      <c r="P3" s="15"/>
      <c r="Q3" s="15"/>
      <c r="R3" s="15"/>
      <c r="S3" s="465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7"/>
    </row>
    <row r="4" spans="1:31" ht="12.75" customHeight="1" x14ac:dyDescent="0.2">
      <c r="A4" s="51"/>
      <c r="B4" s="471">
        <f>'GP-1440'!B5</f>
        <v>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15"/>
      <c r="P4" s="15"/>
      <c r="Q4" s="15"/>
      <c r="R4" s="1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7"/>
    </row>
    <row r="5" spans="1:31" ht="12.75" customHeight="1" x14ac:dyDescent="0.2">
      <c r="A5" s="51"/>
      <c r="B5" s="486" t="str">
        <f>'GP-1440'!B6</f>
        <v>Org nr: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5"/>
      <c r="P5" s="15"/>
      <c r="Q5" s="15"/>
      <c r="R5" s="15"/>
      <c r="S5" s="682" t="s">
        <v>228</v>
      </c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4"/>
    </row>
    <row r="6" spans="1:31" ht="12" customHeight="1" x14ac:dyDescent="0.2">
      <c r="A6" s="5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54"/>
    </row>
    <row r="7" spans="1:31" ht="5.0999999999999996" customHeight="1" x14ac:dyDescent="0.2">
      <c r="A7" s="5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  <c r="P7" s="15"/>
      <c r="Q7" s="15"/>
      <c r="R7" s="15"/>
      <c r="S7" s="15"/>
      <c r="T7" s="15"/>
      <c r="U7" s="15"/>
      <c r="V7" s="7"/>
      <c r="W7" s="8"/>
      <c r="X7" s="8"/>
      <c r="Y7" s="8"/>
      <c r="Z7" s="8"/>
      <c r="AA7" s="8"/>
      <c r="AB7" s="8"/>
      <c r="AC7" s="8"/>
      <c r="AD7" s="90"/>
    </row>
    <row r="8" spans="1:31" ht="9.75" customHeight="1" x14ac:dyDescent="0.2">
      <c r="A8" s="5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  <c r="P8" s="15"/>
      <c r="Q8" s="15"/>
      <c r="R8" s="15"/>
      <c r="S8" s="15"/>
      <c r="T8" s="15"/>
      <c r="U8" s="15"/>
      <c r="V8" s="7"/>
      <c r="W8" s="289" t="s">
        <v>14</v>
      </c>
      <c r="X8" s="290"/>
      <c r="Y8" s="290"/>
      <c r="Z8" s="290"/>
      <c r="AA8" s="290"/>
      <c r="AB8" s="290"/>
      <c r="AC8" s="290"/>
      <c r="AD8" s="291"/>
    </row>
    <row r="9" spans="1:31" ht="15" customHeight="1" x14ac:dyDescent="0.2">
      <c r="A9" s="5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15"/>
      <c r="R9" s="15"/>
      <c r="S9" s="15"/>
      <c r="T9" s="15"/>
      <c r="U9" s="15"/>
      <c r="V9" s="7"/>
      <c r="W9" s="498">
        <f>'GP-1440'!W12</f>
        <v>0</v>
      </c>
      <c r="X9" s="499"/>
      <c r="Y9" s="499"/>
      <c r="Z9" s="499"/>
      <c r="AA9" s="499"/>
      <c r="AB9" s="499"/>
      <c r="AC9" s="499"/>
      <c r="AD9" s="500"/>
    </row>
    <row r="10" spans="1:31" ht="5.0999999999999996" customHeight="1" x14ac:dyDescent="0.2">
      <c r="A10" s="5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"/>
      <c r="P10" s="15"/>
      <c r="Q10" s="15"/>
      <c r="R10" s="15"/>
      <c r="S10" s="15"/>
      <c r="T10" s="15"/>
      <c r="U10" s="15"/>
      <c r="V10" s="7"/>
      <c r="W10" s="7"/>
      <c r="X10" s="7"/>
      <c r="Y10" s="7"/>
      <c r="Z10" s="7"/>
      <c r="AA10" s="7"/>
      <c r="AB10" s="7"/>
      <c r="AC10" s="7"/>
      <c r="AD10" s="91"/>
    </row>
    <row r="11" spans="1:31" ht="12.7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7"/>
      <c r="W11" s="7"/>
      <c r="X11" s="7"/>
      <c r="Y11" s="7"/>
      <c r="Z11" s="7"/>
      <c r="AA11" s="7"/>
      <c r="AB11" s="7"/>
      <c r="AC11" s="7"/>
      <c r="AD11" s="91"/>
    </row>
    <row r="12" spans="1:31" ht="12.75" customHeight="1" x14ac:dyDescent="0.2">
      <c r="A12" s="51"/>
      <c r="B12" s="685" t="s">
        <v>77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7"/>
      <c r="X12" s="691" t="s">
        <v>36</v>
      </c>
      <c r="Y12" s="692"/>
      <c r="Z12" s="691" t="s">
        <v>227</v>
      </c>
      <c r="AA12" s="692"/>
      <c r="AB12" s="639" t="s">
        <v>114</v>
      </c>
      <c r="AC12" s="640"/>
      <c r="AD12" s="641"/>
    </row>
    <row r="13" spans="1:31" ht="12.75" customHeight="1" x14ac:dyDescent="0.2">
      <c r="A13" s="51"/>
      <c r="B13" s="688"/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90"/>
      <c r="X13" s="693"/>
      <c r="Y13" s="694"/>
      <c r="Z13" s="693"/>
      <c r="AA13" s="694"/>
      <c r="AB13" s="642"/>
      <c r="AC13" s="643"/>
      <c r="AD13" s="644"/>
    </row>
    <row r="14" spans="1:31" ht="9.75" customHeight="1" x14ac:dyDescent="0.2">
      <c r="A14" s="51"/>
      <c r="B14" s="512" t="s">
        <v>16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4"/>
      <c r="X14" s="695"/>
      <c r="Y14" s="255"/>
      <c r="Z14" s="695"/>
      <c r="AA14" s="255"/>
      <c r="AB14" s="452"/>
      <c r="AC14" s="453"/>
      <c r="AD14" s="454"/>
      <c r="AE14" s="119">
        <f>Z15/24</f>
        <v>0</v>
      </c>
    </row>
    <row r="15" spans="1:31" ht="15.6" customHeight="1" x14ac:dyDescent="0.2">
      <c r="A15" s="51"/>
      <c r="B15" s="696"/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8"/>
      <c r="X15" s="459"/>
      <c r="Y15" s="699"/>
      <c r="Z15" s="459"/>
      <c r="AA15" s="699"/>
      <c r="AB15" s="509">
        <f>(Z15*'Satser m.v.'!D$13)+(AE15*'Satser m.v.'!D$12)</f>
        <v>0</v>
      </c>
      <c r="AC15" s="510"/>
      <c r="AD15" s="511"/>
      <c r="AE15" s="119">
        <f>ROUNDUP(AE14,0)</f>
        <v>0</v>
      </c>
    </row>
    <row r="16" spans="1:31" ht="9.75" customHeight="1" x14ac:dyDescent="0.2">
      <c r="A16" s="51"/>
      <c r="B16" s="512" t="s">
        <v>17</v>
      </c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 t="str">
        <f>IF(B17="","",IF(N17="","obs!",""))</f>
        <v/>
      </c>
      <c r="O16" s="513"/>
      <c r="P16" s="513"/>
      <c r="Q16" s="513"/>
      <c r="R16" s="513"/>
      <c r="S16" s="513"/>
      <c r="T16" s="513" t="str">
        <f>IF(H17="","",IF(T17="","obs!",""))</f>
        <v/>
      </c>
      <c r="U16" s="513"/>
      <c r="V16" s="513"/>
      <c r="W16" s="514"/>
      <c r="X16" s="695"/>
      <c r="Y16" s="255"/>
      <c r="Z16" s="695"/>
      <c r="AA16" s="255"/>
      <c r="AB16" s="452"/>
      <c r="AC16" s="453"/>
      <c r="AD16" s="454"/>
      <c r="AE16" s="119">
        <f>Z17/24</f>
        <v>0</v>
      </c>
    </row>
    <row r="17" spans="1:31" ht="15.6" customHeight="1" x14ac:dyDescent="0.2">
      <c r="A17" s="51"/>
      <c r="B17" s="696"/>
      <c r="C17" s="697"/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>
        <f>IF(V17="",0,IF(N17="",0,IF(V17&lt;=13.999,0.5,IF(V17&lt;=23.999,1,IF(V17&lt;=37.9999,1.5,IF(V17&lt;=38,2,2))))))</f>
        <v>0</v>
      </c>
      <c r="Q17" s="697"/>
      <c r="R17" s="697">
        <f>IF(P17=0,0,R15)</f>
        <v>0</v>
      </c>
      <c r="S17" s="697"/>
      <c r="T17" s="697"/>
      <c r="U17" s="697"/>
      <c r="V17" s="697"/>
      <c r="W17" s="698"/>
      <c r="X17" s="459"/>
      <c r="Y17" s="461"/>
      <c r="Z17" s="459"/>
      <c r="AA17" s="699"/>
      <c r="AB17" s="509">
        <f>(Z17*'Satser m.v.'!D$13)+(AE17*'Satser m.v.'!D$12)</f>
        <v>0</v>
      </c>
      <c r="AC17" s="510"/>
      <c r="AD17" s="511"/>
      <c r="AE17" s="119">
        <f>ROUNDUP(AE16,0)</f>
        <v>0</v>
      </c>
    </row>
    <row r="18" spans="1:31" ht="9.75" customHeight="1" x14ac:dyDescent="0.2">
      <c r="A18" s="51"/>
      <c r="B18" s="512" t="s">
        <v>18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 t="str">
        <f>IF(B19="","",IF(N19="","obs!",""))</f>
        <v/>
      </c>
      <c r="O18" s="513"/>
      <c r="P18" s="513"/>
      <c r="Q18" s="513"/>
      <c r="R18" s="513"/>
      <c r="S18" s="513"/>
      <c r="T18" s="513" t="str">
        <f>IF(H19="","",IF(T19="","obs!",""))</f>
        <v/>
      </c>
      <c r="U18" s="513"/>
      <c r="V18" s="513"/>
      <c r="W18" s="514"/>
      <c r="X18" s="695"/>
      <c r="Y18" s="255"/>
      <c r="Z18" s="695"/>
      <c r="AA18" s="255"/>
      <c r="AB18" s="452"/>
      <c r="AC18" s="453"/>
      <c r="AD18" s="454"/>
      <c r="AE18" s="119">
        <f>Z19/24</f>
        <v>0</v>
      </c>
    </row>
    <row r="19" spans="1:31" ht="15.6" customHeight="1" x14ac:dyDescent="0.2">
      <c r="A19" s="51"/>
      <c r="B19" s="696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>
        <f>IF(V19="",0,IF(N19="",0,IF(V19&lt;=13.999,0.5,IF(V19&lt;=23.999,1,IF(V19&lt;=37.9999,1.5,IF(V19&lt;=38,2,2))))))</f>
        <v>0</v>
      </c>
      <c r="Q19" s="697"/>
      <c r="R19" s="697">
        <f>IF(P19=0,0,R17)</f>
        <v>0</v>
      </c>
      <c r="S19" s="697"/>
      <c r="T19" s="697"/>
      <c r="U19" s="697"/>
      <c r="V19" s="697"/>
      <c r="W19" s="698"/>
      <c r="X19" s="501"/>
      <c r="Y19" s="461"/>
      <c r="Z19" s="459"/>
      <c r="AA19" s="699"/>
      <c r="AB19" s="509">
        <f>(Z19*'Satser m.v.'!D$13)+(AE19*'Satser m.v.'!D$12)</f>
        <v>0</v>
      </c>
      <c r="AC19" s="510"/>
      <c r="AD19" s="511"/>
      <c r="AE19" s="119">
        <f>ROUNDUP(AE18,0)</f>
        <v>0</v>
      </c>
    </row>
    <row r="20" spans="1:31" ht="9.75" customHeight="1" x14ac:dyDescent="0.2">
      <c r="A20" s="51"/>
      <c r="B20" s="512" t="s">
        <v>19</v>
      </c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 t="str">
        <f>IF(B21="","",IF(N21="","obs!",""))</f>
        <v/>
      </c>
      <c r="O20" s="513"/>
      <c r="P20" s="513"/>
      <c r="Q20" s="513"/>
      <c r="R20" s="513"/>
      <c r="S20" s="513"/>
      <c r="T20" s="513" t="str">
        <f>IF(H21="","",IF(T21="","obs!",""))</f>
        <v/>
      </c>
      <c r="U20" s="513"/>
      <c r="V20" s="513"/>
      <c r="W20" s="514"/>
      <c r="X20" s="695"/>
      <c r="Y20" s="255"/>
      <c r="Z20" s="695"/>
      <c r="AA20" s="255"/>
      <c r="AB20" s="452"/>
      <c r="AC20" s="453"/>
      <c r="AD20" s="454"/>
      <c r="AE20" s="119">
        <f>Z21/24</f>
        <v>0</v>
      </c>
    </row>
    <row r="21" spans="1:31" ht="15.6" customHeight="1" x14ac:dyDescent="0.2">
      <c r="A21" s="51"/>
      <c r="B21" s="696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>
        <f>IF(V21="",0,IF(N21="",0,IF(V21&lt;=13.999,0.5,IF(V21&lt;=23.999,1,IF(V21&lt;=37.9999,1.5,IF(V21&lt;=38,2,2))))))</f>
        <v>0</v>
      </c>
      <c r="Q21" s="697"/>
      <c r="R21" s="697">
        <f>IF(P21=0,0,R19)</f>
        <v>0</v>
      </c>
      <c r="S21" s="697"/>
      <c r="T21" s="697"/>
      <c r="U21" s="697"/>
      <c r="V21" s="697"/>
      <c r="W21" s="698"/>
      <c r="X21" s="501"/>
      <c r="Y21" s="461"/>
      <c r="Z21" s="459"/>
      <c r="AA21" s="699"/>
      <c r="AB21" s="509">
        <f>(Z21*'Satser m.v.'!D$13)+(AE21*'Satser m.v.'!D$12)</f>
        <v>0</v>
      </c>
      <c r="AC21" s="510"/>
      <c r="AD21" s="511"/>
      <c r="AE21" s="119">
        <f>ROUNDUP(AE20,0)</f>
        <v>0</v>
      </c>
    </row>
    <row r="22" spans="1:31" ht="9.75" customHeight="1" x14ac:dyDescent="0.2">
      <c r="A22" s="51"/>
      <c r="B22" s="512" t="s">
        <v>20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 t="str">
        <f>IF(B23="","",IF(N23="","obs!",""))</f>
        <v/>
      </c>
      <c r="O22" s="513"/>
      <c r="P22" s="513"/>
      <c r="Q22" s="513"/>
      <c r="R22" s="513"/>
      <c r="S22" s="513"/>
      <c r="T22" s="513" t="str">
        <f>IF(H23="","",IF(T23="","obs!",""))</f>
        <v/>
      </c>
      <c r="U22" s="513"/>
      <c r="V22" s="513"/>
      <c r="W22" s="514"/>
      <c r="X22" s="695"/>
      <c r="Y22" s="255"/>
      <c r="Z22" s="695"/>
      <c r="AA22" s="255"/>
      <c r="AB22" s="452"/>
      <c r="AC22" s="453"/>
      <c r="AD22" s="454"/>
      <c r="AE22" s="119">
        <f>Z23/24</f>
        <v>0</v>
      </c>
    </row>
    <row r="23" spans="1:31" ht="15.6" customHeight="1" x14ac:dyDescent="0.2">
      <c r="A23" s="51"/>
      <c r="B23" s="696"/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>
        <f>IF(V23="",0,IF(N23="",0,IF(V23&lt;=13.999,0.5,IF(V23&lt;=23.999,1,IF(V23&lt;=37.9999,1.5,IF(V23&lt;=38,2,2))))))</f>
        <v>0</v>
      </c>
      <c r="Q23" s="697"/>
      <c r="R23" s="697">
        <f>IF(P23=0,0,R21)</f>
        <v>0</v>
      </c>
      <c r="S23" s="697"/>
      <c r="T23" s="697"/>
      <c r="U23" s="697"/>
      <c r="V23" s="697"/>
      <c r="W23" s="698"/>
      <c r="X23" s="501"/>
      <c r="Y23" s="461"/>
      <c r="Z23" s="459"/>
      <c r="AA23" s="699"/>
      <c r="AB23" s="509">
        <f>(Z23*'Satser m.v.'!D$13)+(AE23*'Satser m.v.'!D$12)</f>
        <v>0</v>
      </c>
      <c r="AC23" s="510"/>
      <c r="AD23" s="511"/>
      <c r="AE23" s="119">
        <f>ROUNDUP(AE22,0)</f>
        <v>0</v>
      </c>
    </row>
    <row r="24" spans="1:31" ht="9.75" customHeight="1" x14ac:dyDescent="0.2">
      <c r="A24" s="51"/>
      <c r="B24" s="512" t="s">
        <v>21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 t="str">
        <f>IF(B25="","",IF(N25="","obs!",""))</f>
        <v/>
      </c>
      <c r="O24" s="513"/>
      <c r="P24" s="513"/>
      <c r="Q24" s="513"/>
      <c r="R24" s="513"/>
      <c r="S24" s="513"/>
      <c r="T24" s="513" t="str">
        <f>IF(H25="","",IF(T25="","obs!",""))</f>
        <v/>
      </c>
      <c r="U24" s="513"/>
      <c r="V24" s="513"/>
      <c r="W24" s="514"/>
      <c r="X24" s="695"/>
      <c r="Y24" s="255"/>
      <c r="Z24" s="695"/>
      <c r="AA24" s="255"/>
      <c r="AB24" s="452"/>
      <c r="AC24" s="453"/>
      <c r="AD24" s="454"/>
      <c r="AE24" s="119">
        <f>Z25/24</f>
        <v>0</v>
      </c>
    </row>
    <row r="25" spans="1:31" ht="15.6" customHeight="1" x14ac:dyDescent="0.2">
      <c r="A25" s="51"/>
      <c r="B25" s="696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>
        <f>IF(V25="",0,IF(N25="",0,IF(V25&lt;=13.999,0.5,IF(V25&lt;=23.999,1,IF(V25&lt;=37.9999,1.5,IF(V25&lt;=38,2,2))))))</f>
        <v>0</v>
      </c>
      <c r="Q25" s="697"/>
      <c r="R25" s="697">
        <f>IF(P25=0,0,R23)</f>
        <v>0</v>
      </c>
      <c r="S25" s="697"/>
      <c r="T25" s="697"/>
      <c r="U25" s="697"/>
      <c r="V25" s="697"/>
      <c r="W25" s="698"/>
      <c r="X25" s="501"/>
      <c r="Y25" s="461"/>
      <c r="Z25" s="459"/>
      <c r="AA25" s="699"/>
      <c r="AB25" s="509">
        <f>(Z25*'Satser m.v.'!D$13)+(AE25*'Satser m.v.'!D$12)</f>
        <v>0</v>
      </c>
      <c r="AC25" s="510"/>
      <c r="AD25" s="511"/>
      <c r="AE25" s="119">
        <f>ROUNDUP(AE24,0)</f>
        <v>0</v>
      </c>
    </row>
    <row r="26" spans="1:31" ht="9.75" customHeight="1" x14ac:dyDescent="0.2">
      <c r="A26" s="51"/>
      <c r="B26" s="512" t="s">
        <v>22</v>
      </c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 t="str">
        <f>IF(B27="","",IF(N27="","obs!",""))</f>
        <v/>
      </c>
      <c r="O26" s="513"/>
      <c r="P26" s="513"/>
      <c r="Q26" s="513"/>
      <c r="R26" s="513"/>
      <c r="S26" s="513"/>
      <c r="T26" s="513" t="str">
        <f>IF(H27="","",IF(T27="","obs!",""))</f>
        <v/>
      </c>
      <c r="U26" s="513"/>
      <c r="V26" s="513"/>
      <c r="W26" s="514"/>
      <c r="X26" s="695"/>
      <c r="Y26" s="255"/>
      <c r="Z26" s="695"/>
      <c r="AA26" s="255"/>
      <c r="AB26" s="452"/>
      <c r="AC26" s="453"/>
      <c r="AD26" s="454"/>
      <c r="AE26" s="119">
        <f>Z27/24</f>
        <v>0</v>
      </c>
    </row>
    <row r="27" spans="1:31" ht="15.6" customHeight="1" x14ac:dyDescent="0.2">
      <c r="A27" s="51"/>
      <c r="B27" s="696"/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>
        <f>IF(V27="",0,IF(N27="",0,IF(V27&lt;=13.999,0.5,IF(V27&lt;=23.999,1,IF(V27&lt;=37.9999,1.5,IF(V27&lt;=38,2,2))))))</f>
        <v>0</v>
      </c>
      <c r="Q27" s="697"/>
      <c r="R27" s="697">
        <f>IF(P27=0,0,R25)</f>
        <v>0</v>
      </c>
      <c r="S27" s="697"/>
      <c r="T27" s="697"/>
      <c r="U27" s="697"/>
      <c r="V27" s="697"/>
      <c r="W27" s="698"/>
      <c r="X27" s="501"/>
      <c r="Y27" s="461"/>
      <c r="Z27" s="459"/>
      <c r="AA27" s="699"/>
      <c r="AB27" s="509">
        <f>(Z27*'Satser m.v.'!D$13)+(AE27*'Satser m.v.'!D$12)</f>
        <v>0</v>
      </c>
      <c r="AC27" s="510"/>
      <c r="AD27" s="511"/>
      <c r="AE27" s="119">
        <f>ROUNDUP(AE26,0)</f>
        <v>0</v>
      </c>
    </row>
    <row r="28" spans="1:31" ht="9.75" customHeight="1" x14ac:dyDescent="0.2">
      <c r="A28" s="51"/>
      <c r="B28" s="512" t="s">
        <v>23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 t="str">
        <f>IF(B29="","",IF(N29="","obs!",""))</f>
        <v/>
      </c>
      <c r="O28" s="513"/>
      <c r="P28" s="513"/>
      <c r="Q28" s="513"/>
      <c r="R28" s="513"/>
      <c r="S28" s="513"/>
      <c r="T28" s="513" t="str">
        <f>IF(H29="","",IF(T29="","obs!",""))</f>
        <v/>
      </c>
      <c r="U28" s="513"/>
      <c r="V28" s="513"/>
      <c r="W28" s="514"/>
      <c r="X28" s="695"/>
      <c r="Y28" s="255"/>
      <c r="Z28" s="695"/>
      <c r="AA28" s="255"/>
      <c r="AB28" s="452"/>
      <c r="AC28" s="453"/>
      <c r="AD28" s="454"/>
      <c r="AE28" s="119">
        <f>Z29/24</f>
        <v>0</v>
      </c>
    </row>
    <row r="29" spans="1:31" ht="15.6" customHeight="1" x14ac:dyDescent="0.2">
      <c r="A29" s="51"/>
      <c r="B29" s="696"/>
      <c r="C29" s="697"/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>
        <f>IF(V29="",0,IF(N29="",0,IF(V29&lt;=13.999,0.5,IF(V29&lt;=23.999,1,IF(V29&lt;=37.9999,1.5,IF(V29&lt;=38,2,2))))))</f>
        <v>0</v>
      </c>
      <c r="Q29" s="697"/>
      <c r="R29" s="697">
        <f>IF(P29=0,0,R27)</f>
        <v>0</v>
      </c>
      <c r="S29" s="697"/>
      <c r="T29" s="697"/>
      <c r="U29" s="697"/>
      <c r="V29" s="697"/>
      <c r="W29" s="698"/>
      <c r="X29" s="501"/>
      <c r="Y29" s="461"/>
      <c r="Z29" s="459"/>
      <c r="AA29" s="699"/>
      <c r="AB29" s="509">
        <f>(Z29*'Satser m.v.'!D$13)+(AE29*'Satser m.v.'!D$12)</f>
        <v>0</v>
      </c>
      <c r="AC29" s="510"/>
      <c r="AD29" s="511"/>
      <c r="AE29" s="119">
        <f>ROUNDUP(AE28,0)</f>
        <v>0</v>
      </c>
    </row>
    <row r="30" spans="1:31" ht="9.75" customHeight="1" x14ac:dyDescent="0.2">
      <c r="A30" s="51"/>
      <c r="B30" s="512" t="s">
        <v>24</v>
      </c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 t="str">
        <f>IF(B31="","",IF(N31="","obs!",""))</f>
        <v/>
      </c>
      <c r="O30" s="513"/>
      <c r="P30" s="513"/>
      <c r="Q30" s="513"/>
      <c r="R30" s="513"/>
      <c r="S30" s="513"/>
      <c r="T30" s="513" t="str">
        <f>IF(H31="","",IF(T31="","obs!",""))</f>
        <v/>
      </c>
      <c r="U30" s="513"/>
      <c r="V30" s="513"/>
      <c r="W30" s="514"/>
      <c r="X30" s="695"/>
      <c r="Y30" s="255"/>
      <c r="Z30" s="695"/>
      <c r="AA30" s="255"/>
      <c r="AB30" s="452"/>
      <c r="AC30" s="453"/>
      <c r="AD30" s="454"/>
      <c r="AE30" s="119">
        <f>Z31/24</f>
        <v>0</v>
      </c>
    </row>
    <row r="31" spans="1:31" ht="15.6" customHeight="1" x14ac:dyDescent="0.2">
      <c r="A31" s="51"/>
      <c r="B31" s="696"/>
      <c r="C31" s="697"/>
      <c r="D31" s="697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>
        <f>IF(V31="",0,IF(N31="",0,IF(V31&lt;=13.999,0.5,IF(V31&lt;=23.999,1,IF(V31&lt;=37.9999,1.5,IF(V31&lt;=38,2,2))))))</f>
        <v>0</v>
      </c>
      <c r="Q31" s="697"/>
      <c r="R31" s="697">
        <f>IF(P31=0,0,R29)</f>
        <v>0</v>
      </c>
      <c r="S31" s="697"/>
      <c r="T31" s="697"/>
      <c r="U31" s="697"/>
      <c r="V31" s="697"/>
      <c r="W31" s="698"/>
      <c r="X31" s="501"/>
      <c r="Y31" s="461"/>
      <c r="Z31" s="459"/>
      <c r="AA31" s="699"/>
      <c r="AB31" s="509">
        <f>(Z31*'Satser m.v.'!D$13)+(AE31*'Satser m.v.'!D$12)</f>
        <v>0</v>
      </c>
      <c r="AC31" s="510"/>
      <c r="AD31" s="511"/>
      <c r="AE31" s="119">
        <f>ROUNDUP(AE30,0)</f>
        <v>0</v>
      </c>
    </row>
    <row r="32" spans="1:31" ht="9.75" customHeight="1" x14ac:dyDescent="0.2">
      <c r="A32" s="51"/>
      <c r="B32" s="512" t="s">
        <v>25</v>
      </c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 t="str">
        <f>IF(B33="","",IF(N33="","obs!",""))</f>
        <v/>
      </c>
      <c r="O32" s="513"/>
      <c r="P32" s="513"/>
      <c r="Q32" s="513"/>
      <c r="R32" s="513"/>
      <c r="S32" s="513"/>
      <c r="T32" s="513" t="str">
        <f>IF(H33="","",IF(T33="","obs!",""))</f>
        <v/>
      </c>
      <c r="U32" s="513"/>
      <c r="V32" s="513"/>
      <c r="W32" s="514"/>
      <c r="X32" s="695"/>
      <c r="Y32" s="255"/>
      <c r="Z32" s="695"/>
      <c r="AA32" s="255"/>
      <c r="AB32" s="452"/>
      <c r="AC32" s="453"/>
      <c r="AD32" s="454"/>
      <c r="AE32" s="119">
        <f>Z33/24</f>
        <v>0</v>
      </c>
    </row>
    <row r="33" spans="1:31" ht="15.6" customHeight="1" x14ac:dyDescent="0.2">
      <c r="A33" s="51"/>
      <c r="B33" s="696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>
        <f>IF(V33="",0,IF(N33="",0,IF(V33&lt;=13.999,0.5,IF(V33&lt;=23.999,1,IF(V33&lt;=37.9999,1.5,IF(V33&lt;=38,2,2))))))</f>
        <v>0</v>
      </c>
      <c r="Q33" s="697"/>
      <c r="R33" s="697">
        <f>IF(P33=0,0,R31)</f>
        <v>0</v>
      </c>
      <c r="S33" s="697"/>
      <c r="T33" s="697"/>
      <c r="U33" s="697"/>
      <c r="V33" s="697"/>
      <c r="W33" s="698"/>
      <c r="X33" s="501"/>
      <c r="Y33" s="461"/>
      <c r="Z33" s="459"/>
      <c r="AA33" s="699"/>
      <c r="AB33" s="509">
        <f>(Z33*'Satser m.v.'!D$13)+(AE33*'Satser m.v.'!D$12)</f>
        <v>0</v>
      </c>
      <c r="AC33" s="510"/>
      <c r="AD33" s="511"/>
      <c r="AE33" s="119">
        <f>ROUNDUP(AE32,0)</f>
        <v>0</v>
      </c>
    </row>
    <row r="34" spans="1:31" ht="9.75" customHeight="1" x14ac:dyDescent="0.2">
      <c r="A34" s="51"/>
      <c r="B34" s="512" t="s">
        <v>26</v>
      </c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 t="str">
        <f>IF(B35="","",IF(N35="","obs!",""))</f>
        <v/>
      </c>
      <c r="O34" s="513"/>
      <c r="P34" s="513"/>
      <c r="Q34" s="513"/>
      <c r="R34" s="513"/>
      <c r="S34" s="513"/>
      <c r="T34" s="513" t="str">
        <f>IF(H35="","",IF(T35="","obs!",""))</f>
        <v/>
      </c>
      <c r="U34" s="513"/>
      <c r="V34" s="513"/>
      <c r="W34" s="514"/>
      <c r="X34" s="695"/>
      <c r="Y34" s="255"/>
      <c r="Z34" s="695"/>
      <c r="AA34" s="255"/>
      <c r="AB34" s="452"/>
      <c r="AC34" s="453"/>
      <c r="AD34" s="454"/>
      <c r="AE34" s="119">
        <f>Z35/24</f>
        <v>0</v>
      </c>
    </row>
    <row r="35" spans="1:31" ht="15.6" customHeight="1" x14ac:dyDescent="0.2">
      <c r="A35" s="51"/>
      <c r="B35" s="696"/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>
        <f>IF(V35="",0,IF(N35="",0,IF(V35&lt;=13.999,0.5,IF(V35&lt;=23.999,1,IF(V35&lt;=37.9999,1.5,IF(V35&lt;=38,2,2))))))</f>
        <v>0</v>
      </c>
      <c r="Q35" s="697"/>
      <c r="R35" s="697">
        <f>IF(P35=0,0,R33)</f>
        <v>0</v>
      </c>
      <c r="S35" s="697"/>
      <c r="T35" s="697"/>
      <c r="U35" s="697"/>
      <c r="V35" s="697"/>
      <c r="W35" s="698"/>
      <c r="X35" s="501"/>
      <c r="Y35" s="461"/>
      <c r="Z35" s="459"/>
      <c r="AA35" s="699"/>
      <c r="AB35" s="509">
        <f>(Z35*'Satser m.v.'!D$13)+(AE35*'Satser m.v.'!D$12)</f>
        <v>0</v>
      </c>
      <c r="AC35" s="510"/>
      <c r="AD35" s="511"/>
      <c r="AE35" s="119">
        <f>ROUNDUP(AE34,0)</f>
        <v>0</v>
      </c>
    </row>
    <row r="36" spans="1:31" ht="9.75" customHeight="1" x14ac:dyDescent="0.2">
      <c r="A36" s="51"/>
      <c r="B36" s="512" t="s">
        <v>30</v>
      </c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 t="str">
        <f>IF(B37="","",IF(N37="","obs!",""))</f>
        <v/>
      </c>
      <c r="O36" s="513"/>
      <c r="P36" s="513"/>
      <c r="Q36" s="513"/>
      <c r="R36" s="513"/>
      <c r="S36" s="513"/>
      <c r="T36" s="513" t="str">
        <f>IF(H37="","",IF(T37="","obs!",""))</f>
        <v/>
      </c>
      <c r="U36" s="513"/>
      <c r="V36" s="513"/>
      <c r="W36" s="514"/>
      <c r="X36" s="695"/>
      <c r="Y36" s="255"/>
      <c r="Z36" s="695"/>
      <c r="AA36" s="255"/>
      <c r="AB36" s="452"/>
      <c r="AC36" s="453"/>
      <c r="AD36" s="454"/>
      <c r="AE36" s="119">
        <f>Z37/24</f>
        <v>0</v>
      </c>
    </row>
    <row r="37" spans="1:31" ht="15.6" customHeight="1" x14ac:dyDescent="0.2">
      <c r="A37" s="51"/>
      <c r="B37" s="696"/>
      <c r="C37" s="697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>
        <f>IF(V37="",0,IF(N37="",0,IF(V37&lt;=13.999,0.5,IF(V37&lt;=23.999,1,IF(V37&lt;=37.9999,1.5,IF(V37&lt;=38,2,2))))))</f>
        <v>0</v>
      </c>
      <c r="Q37" s="697"/>
      <c r="R37" s="697">
        <f>IF(P37=0,0,R35)</f>
        <v>0</v>
      </c>
      <c r="S37" s="697"/>
      <c r="T37" s="697"/>
      <c r="U37" s="697"/>
      <c r="V37" s="697"/>
      <c r="W37" s="698"/>
      <c r="X37" s="501"/>
      <c r="Y37" s="461"/>
      <c r="Z37" s="459"/>
      <c r="AA37" s="699"/>
      <c r="AB37" s="509">
        <f>(Z37*'Satser m.v.'!D$13)+(AE37*'Satser m.v.'!D$12)</f>
        <v>0</v>
      </c>
      <c r="AC37" s="510"/>
      <c r="AD37" s="511"/>
      <c r="AE37" s="119">
        <f>ROUNDUP(AE36,0)</f>
        <v>0</v>
      </c>
    </row>
    <row r="38" spans="1:31" ht="9.75" customHeight="1" x14ac:dyDescent="0.2">
      <c r="A38" s="51"/>
      <c r="B38" s="512" t="s">
        <v>29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 t="str">
        <f>IF(B39="","",IF(N39="","obs!",""))</f>
        <v/>
      </c>
      <c r="O38" s="513"/>
      <c r="P38" s="513"/>
      <c r="Q38" s="513"/>
      <c r="R38" s="513"/>
      <c r="S38" s="513"/>
      <c r="T38" s="513" t="str">
        <f>IF(H39="","",IF(T39="","obs!",""))</f>
        <v/>
      </c>
      <c r="U38" s="513"/>
      <c r="V38" s="513"/>
      <c r="W38" s="514"/>
      <c r="X38" s="695"/>
      <c r="Y38" s="255"/>
      <c r="Z38" s="695"/>
      <c r="AA38" s="255"/>
      <c r="AB38" s="452"/>
      <c r="AC38" s="453"/>
      <c r="AD38" s="454"/>
      <c r="AE38" s="119">
        <f>Z39/24</f>
        <v>0</v>
      </c>
    </row>
    <row r="39" spans="1:31" ht="15.6" customHeight="1" x14ac:dyDescent="0.2">
      <c r="A39" s="51"/>
      <c r="B39" s="696"/>
      <c r="C39" s="697"/>
      <c r="D39" s="697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697"/>
      <c r="P39" s="697">
        <f>IF(V39="",0,IF(N39="",0,IF(V39&lt;=13.999,0.5,IF(V39&lt;=23.999,1,IF(V39&lt;=37.9999,1.5,IF(V39&lt;=38,2,2))))))</f>
        <v>0</v>
      </c>
      <c r="Q39" s="697"/>
      <c r="R39" s="697">
        <f>IF(P39=0,0,R37)</f>
        <v>0</v>
      </c>
      <c r="S39" s="697"/>
      <c r="T39" s="697"/>
      <c r="U39" s="697"/>
      <c r="V39" s="697"/>
      <c r="W39" s="698"/>
      <c r="X39" s="501"/>
      <c r="Y39" s="461"/>
      <c r="Z39" s="459"/>
      <c r="AA39" s="699"/>
      <c r="AB39" s="509">
        <f>(Z39*'Satser m.v.'!D$13)+(AE39*'Satser m.v.'!D$12)</f>
        <v>0</v>
      </c>
      <c r="AC39" s="510"/>
      <c r="AD39" s="511"/>
      <c r="AE39" s="119">
        <f>ROUNDUP(AE38,0)</f>
        <v>0</v>
      </c>
    </row>
    <row r="40" spans="1:31" ht="9.75" customHeight="1" x14ac:dyDescent="0.2">
      <c r="A40" s="51"/>
      <c r="B40" s="512" t="s">
        <v>28</v>
      </c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 t="str">
        <f>IF(B41="","",IF(N41="","obs!",""))</f>
        <v/>
      </c>
      <c r="O40" s="513"/>
      <c r="P40" s="513"/>
      <c r="Q40" s="513"/>
      <c r="R40" s="513"/>
      <c r="S40" s="513"/>
      <c r="T40" s="513" t="str">
        <f>IF(H41="","",IF(T41="","obs!",""))</f>
        <v/>
      </c>
      <c r="U40" s="513"/>
      <c r="V40" s="513"/>
      <c r="W40" s="514"/>
      <c r="X40" s="695"/>
      <c r="Y40" s="255"/>
      <c r="Z40" s="695"/>
      <c r="AA40" s="255"/>
      <c r="AB40" s="452"/>
      <c r="AC40" s="453"/>
      <c r="AD40" s="454"/>
      <c r="AE40" s="119">
        <f>Z41/24</f>
        <v>0</v>
      </c>
    </row>
    <row r="41" spans="1:31" ht="15.6" customHeight="1" x14ac:dyDescent="0.2">
      <c r="A41" s="51"/>
      <c r="B41" s="696"/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>
        <f>IF(V41="",0,IF(N41="",0,IF(V41&lt;=13.999,0.5,IF(V41&lt;=23.999,1,IF(V41&lt;=37.9999,1.5,IF(V41&lt;=38,2,2))))))</f>
        <v>0</v>
      </c>
      <c r="Q41" s="697"/>
      <c r="R41" s="697">
        <f>IF(P41=0,0,R39)</f>
        <v>0</v>
      </c>
      <c r="S41" s="697"/>
      <c r="T41" s="697"/>
      <c r="U41" s="697"/>
      <c r="V41" s="697"/>
      <c r="W41" s="698"/>
      <c r="X41" s="501"/>
      <c r="Y41" s="461"/>
      <c r="Z41" s="459"/>
      <c r="AA41" s="699"/>
      <c r="AB41" s="509">
        <f>(Z41*'Satser m.v.'!D$13)+(AE41*'Satser m.v.'!D$12)</f>
        <v>0</v>
      </c>
      <c r="AC41" s="510"/>
      <c r="AD41" s="511"/>
      <c r="AE41" s="119">
        <f>ROUNDUP(AE40,0)</f>
        <v>0</v>
      </c>
    </row>
    <row r="42" spans="1:31" ht="9.75" customHeight="1" x14ac:dyDescent="0.2">
      <c r="A42" s="51"/>
      <c r="B42" s="512" t="s">
        <v>27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 t="str">
        <f>IF(B43="","",IF(N43="","obs!",""))</f>
        <v/>
      </c>
      <c r="O42" s="513"/>
      <c r="P42" s="513"/>
      <c r="Q42" s="513"/>
      <c r="R42" s="513"/>
      <c r="S42" s="513"/>
      <c r="T42" s="513" t="str">
        <f>IF(H43="","",IF(T43="","obs!",""))</f>
        <v/>
      </c>
      <c r="U42" s="513"/>
      <c r="V42" s="513"/>
      <c r="W42" s="514"/>
      <c r="X42" s="695"/>
      <c r="Y42" s="255"/>
      <c r="Z42" s="695"/>
      <c r="AA42" s="255"/>
      <c r="AB42" s="452"/>
      <c r="AC42" s="453"/>
      <c r="AD42" s="454"/>
      <c r="AE42" s="119">
        <f>Z43/24</f>
        <v>0</v>
      </c>
    </row>
    <row r="43" spans="1:31" ht="15.6" customHeight="1" x14ac:dyDescent="0.2">
      <c r="A43" s="51"/>
      <c r="B43" s="696"/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>
        <f>IF(V43="",0,IF(N43="",0,IF(V43&lt;=13.999,0.5,IF(V43&lt;=23.999,1,IF(V43&lt;=37.9999,1.5,IF(V43&lt;=38,2,2))))))</f>
        <v>0</v>
      </c>
      <c r="Q43" s="697"/>
      <c r="R43" s="697">
        <f>IF(P43=0,0,R41)</f>
        <v>0</v>
      </c>
      <c r="S43" s="697"/>
      <c r="T43" s="697"/>
      <c r="U43" s="697"/>
      <c r="V43" s="697"/>
      <c r="W43" s="698"/>
      <c r="X43" s="501"/>
      <c r="Y43" s="700"/>
      <c r="Z43" s="701"/>
      <c r="AA43" s="702"/>
      <c r="AB43" s="509">
        <f>(Z43*'Satser m.v.'!D$13)+(AE43*'Satser m.v.'!D$12)</f>
        <v>0</v>
      </c>
      <c r="AC43" s="510"/>
      <c r="AD43" s="511"/>
      <c r="AE43" s="119">
        <f>ROUNDUP(AE42,0)</f>
        <v>0</v>
      </c>
    </row>
    <row r="44" spans="1:31" ht="9.75" customHeight="1" x14ac:dyDescent="0.2">
      <c r="A44" s="5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6"/>
      <c r="O44" s="69"/>
      <c r="P44" s="706"/>
      <c r="Q44" s="706"/>
      <c r="R44" s="26"/>
      <c r="S44" s="43"/>
      <c r="T44" s="706"/>
      <c r="U44" s="706"/>
      <c r="V44" s="43"/>
      <c r="W44" s="43"/>
      <c r="X44" s="43"/>
      <c r="Y44" s="618" t="s">
        <v>223</v>
      </c>
      <c r="Z44" s="618"/>
      <c r="AA44" s="619"/>
      <c r="AB44" s="710">
        <f>SUM(AB14:AB43)</f>
        <v>0</v>
      </c>
      <c r="AC44" s="710"/>
      <c r="AD44" s="711"/>
    </row>
    <row r="45" spans="1:31" ht="15" customHeight="1" x14ac:dyDescent="0.2">
      <c r="A45" s="5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38"/>
      <c r="S45" s="38"/>
      <c r="T45" s="707"/>
      <c r="U45" s="707"/>
      <c r="V45" s="38"/>
      <c r="W45" s="38"/>
      <c r="X45" s="38"/>
      <c r="Y45" s="708"/>
      <c r="Z45" s="708"/>
      <c r="AA45" s="709"/>
      <c r="AB45" s="712"/>
      <c r="AC45" s="712"/>
      <c r="AD45" s="713"/>
    </row>
    <row r="46" spans="1:31" ht="9.75" customHeight="1" x14ac:dyDescent="0.2">
      <c r="A46" s="5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11"/>
      <c r="O46" s="36"/>
      <c r="P46" s="36"/>
      <c r="Q46" s="36"/>
      <c r="R46" s="11"/>
      <c r="S46" s="36"/>
      <c r="T46" s="36"/>
      <c r="U46" s="36"/>
      <c r="V46" s="37"/>
      <c r="W46" s="37"/>
      <c r="X46" s="37"/>
      <c r="Y46" s="35"/>
      <c r="Z46" s="35"/>
      <c r="AA46" s="76">
        <f>SUM(Z15,Z17,Z19,Z21,Z23,Z25,Z27,Z29,Z31,Z33,Z35,Z37,Z39,Z41,Z43)</f>
        <v>0</v>
      </c>
      <c r="AB46" s="35"/>
      <c r="AC46" s="35"/>
      <c r="AD46" s="138"/>
    </row>
    <row r="47" spans="1:31" ht="9.75" customHeight="1" x14ac:dyDescent="0.2">
      <c r="A47" s="5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"/>
      <c r="O47" s="11"/>
      <c r="P47" s="11"/>
      <c r="Q47" s="11"/>
      <c r="R47" s="38"/>
      <c r="S47" s="38"/>
      <c r="T47" s="38"/>
      <c r="U47" s="38"/>
      <c r="V47" s="11"/>
      <c r="W47" s="11"/>
      <c r="X47" s="11"/>
      <c r="Y47" s="9"/>
      <c r="Z47" s="9"/>
      <c r="AA47" s="9"/>
      <c r="AB47" s="41"/>
      <c r="AC47" s="41"/>
      <c r="AD47" s="132"/>
    </row>
    <row r="48" spans="1:31" ht="9.75" customHeight="1" x14ac:dyDescent="0.2">
      <c r="A48" s="5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11"/>
      <c r="O48" s="36"/>
      <c r="P48" s="36"/>
      <c r="Q48" s="36"/>
      <c r="R48" s="11"/>
      <c r="S48" s="36"/>
      <c r="T48" s="36"/>
      <c r="U48" s="36"/>
      <c r="V48" s="37"/>
      <c r="W48" s="37"/>
      <c r="X48" s="37"/>
      <c r="Y48" s="35"/>
      <c r="Z48" s="35"/>
      <c r="AA48" s="35"/>
      <c r="AB48" s="35"/>
      <c r="AC48" s="35"/>
      <c r="AD48" s="138"/>
    </row>
    <row r="49" spans="1:30" ht="9" customHeight="1" x14ac:dyDescent="0.2">
      <c r="A49" s="5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1"/>
      <c r="O49" s="36"/>
      <c r="P49" s="36"/>
      <c r="Q49" s="36"/>
      <c r="R49" s="11"/>
      <c r="S49" s="36"/>
      <c r="T49" s="36"/>
      <c r="U49" s="36"/>
      <c r="V49" s="37"/>
      <c r="W49" s="37"/>
      <c r="X49" s="37"/>
      <c r="Y49" s="35"/>
      <c r="Z49" s="35"/>
      <c r="AA49" s="35"/>
      <c r="AB49" s="35"/>
      <c r="AC49" s="35"/>
      <c r="AD49" s="138"/>
    </row>
    <row r="50" spans="1:30" ht="9.75" customHeight="1" x14ac:dyDescent="0.2">
      <c r="A50" s="5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11"/>
      <c r="O50" s="36"/>
      <c r="P50" s="36"/>
      <c r="Q50" s="36"/>
      <c r="R50" s="11"/>
      <c r="S50" s="36"/>
      <c r="T50" s="36"/>
      <c r="U50" s="36"/>
      <c r="V50" s="37"/>
      <c r="W50" s="37"/>
      <c r="X50" s="37"/>
      <c r="Y50" s="35"/>
      <c r="Z50" s="35"/>
      <c r="AA50" s="35"/>
      <c r="AB50" s="35"/>
      <c r="AC50" s="35"/>
      <c r="AD50" s="138"/>
    </row>
    <row r="51" spans="1:30" ht="12" customHeight="1" x14ac:dyDescent="0.2">
      <c r="A51" s="5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11"/>
      <c r="O51" s="36"/>
      <c r="P51" s="36"/>
      <c r="Q51" s="36"/>
      <c r="R51" s="11"/>
      <c r="S51" s="36"/>
      <c r="T51" s="36"/>
      <c r="U51" s="36"/>
      <c r="V51" s="37"/>
      <c r="W51" s="37"/>
      <c r="X51" s="37"/>
      <c r="Y51" s="35"/>
      <c r="Z51" s="35"/>
      <c r="AA51" s="35"/>
      <c r="AB51" s="35"/>
      <c r="AC51" s="35"/>
      <c r="AD51" s="138"/>
    </row>
    <row r="52" spans="1:30" ht="12" customHeight="1" x14ac:dyDescent="0.2">
      <c r="A52" s="5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1"/>
      <c r="O52" s="36"/>
      <c r="P52" s="36"/>
      <c r="Q52" s="36"/>
      <c r="R52" s="11"/>
      <c r="S52" s="36"/>
      <c r="T52" s="36"/>
      <c r="U52" s="36"/>
      <c r="V52" s="37"/>
      <c r="W52" s="37"/>
      <c r="X52" s="37"/>
      <c r="Y52" s="35"/>
      <c r="Z52" s="35"/>
      <c r="AA52" s="35"/>
      <c r="AB52" s="35"/>
      <c r="AC52" s="35"/>
      <c r="AD52" s="138"/>
    </row>
    <row r="53" spans="1:30" ht="12" customHeight="1" x14ac:dyDescent="0.2">
      <c r="A53" s="5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11"/>
      <c r="O53" s="36"/>
      <c r="P53" s="36"/>
      <c r="Q53" s="36"/>
      <c r="R53" s="11"/>
      <c r="S53" s="36"/>
      <c r="T53" s="36"/>
      <c r="U53" s="36"/>
      <c r="V53" s="37"/>
      <c r="W53" s="37"/>
      <c r="X53" s="37"/>
      <c r="Y53" s="35"/>
      <c r="Z53" s="35"/>
      <c r="AA53" s="35"/>
      <c r="AB53" s="35"/>
      <c r="AC53" s="35"/>
      <c r="AD53" s="138"/>
    </row>
    <row r="54" spans="1:30" ht="15" customHeight="1" x14ac:dyDescent="0.2">
      <c r="A54" s="51"/>
      <c r="B54" s="9"/>
      <c r="C54" s="10"/>
      <c r="D54" s="10"/>
      <c r="E54" s="10"/>
      <c r="F54" s="11"/>
      <c r="G54" s="12"/>
      <c r="H54" s="12"/>
      <c r="I54" s="11"/>
      <c r="J54" s="42"/>
      <c r="K54" s="42"/>
      <c r="L54" s="42"/>
      <c r="M54" s="42"/>
      <c r="N54" s="11"/>
      <c r="O54" s="11"/>
      <c r="P54" s="11"/>
      <c r="Q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42"/>
      <c r="AD54" s="140"/>
    </row>
    <row r="55" spans="1:30" ht="15" customHeight="1" x14ac:dyDescent="0.2">
      <c r="A55" s="51"/>
      <c r="B55" s="717" t="s">
        <v>75</v>
      </c>
      <c r="C55" s="463"/>
      <c r="D55" s="463"/>
      <c r="E55" s="464"/>
      <c r="F55" s="721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3"/>
    </row>
    <row r="56" spans="1:30" ht="12.75" customHeight="1" x14ac:dyDescent="0.2">
      <c r="A56" s="51"/>
      <c r="B56" s="465"/>
      <c r="C56" s="466"/>
      <c r="D56" s="466"/>
      <c r="E56" s="467"/>
      <c r="F56" s="703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4"/>
      <c r="V56" s="704"/>
      <c r="W56" s="704"/>
      <c r="X56" s="704"/>
      <c r="Y56" s="704"/>
      <c r="Z56" s="704"/>
      <c r="AA56" s="704"/>
      <c r="AB56" s="704"/>
      <c r="AC56" s="704"/>
      <c r="AD56" s="705"/>
    </row>
    <row r="57" spans="1:30" ht="9.75" customHeight="1" x14ac:dyDescent="0.2">
      <c r="A57" s="51"/>
      <c r="B57" s="465"/>
      <c r="C57" s="466"/>
      <c r="D57" s="466"/>
      <c r="E57" s="467"/>
      <c r="F57" s="703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704"/>
      <c r="Z57" s="704"/>
      <c r="AA57" s="704"/>
      <c r="AB57" s="704"/>
      <c r="AC57" s="704"/>
      <c r="AD57" s="705"/>
    </row>
    <row r="58" spans="1:30" ht="9.75" customHeight="1" x14ac:dyDescent="0.2">
      <c r="A58" s="51"/>
      <c r="B58" s="465"/>
      <c r="C58" s="466"/>
      <c r="D58" s="466"/>
      <c r="E58" s="467"/>
      <c r="F58" s="703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4"/>
      <c r="X58" s="704"/>
      <c r="Y58" s="704"/>
      <c r="Z58" s="704"/>
      <c r="AA58" s="704"/>
      <c r="AB58" s="704"/>
      <c r="AC58" s="704"/>
      <c r="AD58" s="705"/>
    </row>
    <row r="59" spans="1:30" ht="9.75" customHeight="1" x14ac:dyDescent="0.2">
      <c r="A59" s="51"/>
      <c r="B59" s="465"/>
      <c r="C59" s="466"/>
      <c r="D59" s="466"/>
      <c r="E59" s="467"/>
      <c r="F59" s="703"/>
      <c r="G59" s="704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4"/>
      <c r="X59" s="704"/>
      <c r="Y59" s="704"/>
      <c r="Z59" s="704"/>
      <c r="AA59" s="704"/>
      <c r="AB59" s="704"/>
      <c r="AC59" s="704"/>
      <c r="AD59" s="705"/>
    </row>
    <row r="60" spans="1:30" ht="9.75" customHeight="1" x14ac:dyDescent="0.2">
      <c r="A60" s="51"/>
      <c r="B60" s="465"/>
      <c r="C60" s="466"/>
      <c r="D60" s="466"/>
      <c r="E60" s="467"/>
      <c r="F60" s="703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4"/>
      <c r="AA60" s="704"/>
      <c r="AB60" s="704"/>
      <c r="AC60" s="704"/>
      <c r="AD60" s="705"/>
    </row>
    <row r="61" spans="1:30" ht="12.75" customHeight="1" x14ac:dyDescent="0.2">
      <c r="A61" s="51"/>
      <c r="B61" s="465"/>
      <c r="C61" s="466"/>
      <c r="D61" s="466"/>
      <c r="E61" s="467"/>
      <c r="F61" s="703"/>
      <c r="G61" s="704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704"/>
      <c r="Z61" s="704"/>
      <c r="AA61" s="704"/>
      <c r="AB61" s="704"/>
      <c r="AC61" s="704"/>
      <c r="AD61" s="705"/>
    </row>
    <row r="62" spans="1:30" ht="12.75" customHeight="1" x14ac:dyDescent="0.2">
      <c r="A62" s="51"/>
      <c r="B62" s="465"/>
      <c r="C62" s="466"/>
      <c r="D62" s="466"/>
      <c r="E62" s="467"/>
      <c r="F62" s="703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4"/>
      <c r="V62" s="704"/>
      <c r="W62" s="704"/>
      <c r="X62" s="704"/>
      <c r="Y62" s="704"/>
      <c r="Z62" s="704"/>
      <c r="AA62" s="704"/>
      <c r="AB62" s="704"/>
      <c r="AC62" s="704"/>
      <c r="AD62" s="705"/>
    </row>
    <row r="63" spans="1:30" ht="12.75" customHeight="1" x14ac:dyDescent="0.2">
      <c r="A63" s="51"/>
      <c r="B63" s="465"/>
      <c r="C63" s="466"/>
      <c r="D63" s="466"/>
      <c r="E63" s="467"/>
      <c r="F63" s="703"/>
      <c r="G63" s="704"/>
      <c r="H63" s="704"/>
      <c r="I63" s="704"/>
      <c r="J63" s="704"/>
      <c r="K63" s="704"/>
      <c r="L63" s="704"/>
      <c r="M63" s="704"/>
      <c r="N63" s="704"/>
      <c r="O63" s="704"/>
      <c r="P63" s="704"/>
      <c r="Q63" s="704"/>
      <c r="R63" s="704"/>
      <c r="S63" s="704"/>
      <c r="T63" s="704"/>
      <c r="U63" s="704"/>
      <c r="V63" s="704"/>
      <c r="W63" s="704"/>
      <c r="X63" s="704"/>
      <c r="Y63" s="704"/>
      <c r="Z63" s="704"/>
      <c r="AA63" s="704"/>
      <c r="AB63" s="704"/>
      <c r="AC63" s="704"/>
      <c r="AD63" s="705"/>
    </row>
    <row r="64" spans="1:30" ht="12.75" customHeight="1" x14ac:dyDescent="0.2">
      <c r="A64" s="51"/>
      <c r="B64" s="718"/>
      <c r="C64" s="719"/>
      <c r="D64" s="719"/>
      <c r="E64" s="720"/>
      <c r="F64" s="714"/>
      <c r="G64" s="715"/>
      <c r="H64" s="715"/>
      <c r="I64" s="715"/>
      <c r="J64" s="715"/>
      <c r="K64" s="715"/>
      <c r="L64" s="715"/>
      <c r="M64" s="715"/>
      <c r="N64" s="715"/>
      <c r="O64" s="715"/>
      <c r="P64" s="715"/>
      <c r="Q64" s="715"/>
      <c r="R64" s="715"/>
      <c r="S64" s="715"/>
      <c r="T64" s="715"/>
      <c r="U64" s="715"/>
      <c r="V64" s="715"/>
      <c r="W64" s="715"/>
      <c r="X64" s="715"/>
      <c r="Y64" s="715"/>
      <c r="Z64" s="715"/>
      <c r="AA64" s="715"/>
      <c r="AB64" s="715"/>
      <c r="AC64" s="715"/>
      <c r="AD64" s="716"/>
    </row>
    <row r="65" spans="1:72" ht="9.75" customHeight="1" x14ac:dyDescent="0.2">
      <c r="A65" s="5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4"/>
    </row>
    <row r="66" spans="1:72" ht="15.6" customHeight="1" x14ac:dyDescent="0.2">
      <c r="A66" s="5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4"/>
    </row>
    <row r="67" spans="1:72" ht="9.75" customHeight="1" x14ac:dyDescent="0.2">
      <c r="A67" s="560" t="str">
        <f>"GP1440 Versjon: " &amp; 'GP-1440'!$AE$2</f>
        <v>GP1440 Versjon: 2.0</v>
      </c>
      <c r="B67" s="561"/>
      <c r="C67" s="561"/>
      <c r="D67" s="561"/>
      <c r="E67" s="561"/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561"/>
      <c r="AA67" s="561"/>
      <c r="AB67" s="561"/>
      <c r="AC67" s="561"/>
      <c r="AD67" s="562"/>
      <c r="AF67" s="70"/>
      <c r="AG67" s="70"/>
      <c r="AH67" s="70"/>
      <c r="AI67" s="70"/>
      <c r="AJ67" s="70"/>
      <c r="AK67" s="70"/>
      <c r="AL67" s="70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</row>
  </sheetData>
  <sheetProtection selectLockedCells="1"/>
  <mergeCells count="150">
    <mergeCell ref="A67:AD67"/>
    <mergeCell ref="F62:AD62"/>
    <mergeCell ref="F63:AD63"/>
    <mergeCell ref="F64:AD64"/>
    <mergeCell ref="B55:E64"/>
    <mergeCell ref="F55:AD55"/>
    <mergeCell ref="F56:AD56"/>
    <mergeCell ref="F57:AD57"/>
    <mergeCell ref="F58:AD58"/>
    <mergeCell ref="F59:AD59"/>
    <mergeCell ref="B43:W43"/>
    <mergeCell ref="X43:Y43"/>
    <mergeCell ref="Z43:AA43"/>
    <mergeCell ref="AB43:AD43"/>
    <mergeCell ref="F60:AD60"/>
    <mergeCell ref="F61:AD61"/>
    <mergeCell ref="P44:Q44"/>
    <mergeCell ref="T44:U44"/>
    <mergeCell ref="T45:U45"/>
    <mergeCell ref="Y44:AA45"/>
    <mergeCell ref="AB44:AD45"/>
    <mergeCell ref="B40:W40"/>
    <mergeCell ref="X40:Y40"/>
    <mergeCell ref="Z40:AA40"/>
    <mergeCell ref="AB40:AD40"/>
    <mergeCell ref="B41:W41"/>
    <mergeCell ref="X41:Y41"/>
    <mergeCell ref="Z41:AA41"/>
    <mergeCell ref="AB41:AD41"/>
    <mergeCell ref="B42:W42"/>
    <mergeCell ref="X42:Y42"/>
    <mergeCell ref="Z42:AA42"/>
    <mergeCell ref="AB42:AD42"/>
    <mergeCell ref="B37:W37"/>
    <mergeCell ref="X37:Y37"/>
    <mergeCell ref="Z37:AA37"/>
    <mergeCell ref="AB37:AD37"/>
    <mergeCell ref="B38:W38"/>
    <mergeCell ref="X38:Y38"/>
    <mergeCell ref="Z38:AA38"/>
    <mergeCell ref="AB38:AD38"/>
    <mergeCell ref="B39:W39"/>
    <mergeCell ref="X39:Y39"/>
    <mergeCell ref="Z39:AA39"/>
    <mergeCell ref="AB39:AD39"/>
    <mergeCell ref="B34:W34"/>
    <mergeCell ref="X34:Y34"/>
    <mergeCell ref="Z34:AA34"/>
    <mergeCell ref="AB34:AD34"/>
    <mergeCell ref="B35:W35"/>
    <mergeCell ref="X35:Y35"/>
    <mergeCell ref="Z35:AA35"/>
    <mergeCell ref="AB35:AD35"/>
    <mergeCell ref="B36:W36"/>
    <mergeCell ref="X36:Y36"/>
    <mergeCell ref="Z36:AA36"/>
    <mergeCell ref="AB36:AD36"/>
    <mergeCell ref="B31:W31"/>
    <mergeCell ref="X31:Y31"/>
    <mergeCell ref="Z31:AA31"/>
    <mergeCell ref="AB31:AD31"/>
    <mergeCell ref="B32:W32"/>
    <mergeCell ref="X32:Y32"/>
    <mergeCell ref="Z32:AA32"/>
    <mergeCell ref="AB32:AD32"/>
    <mergeCell ref="B33:W33"/>
    <mergeCell ref="X33:Y33"/>
    <mergeCell ref="Z33:AA33"/>
    <mergeCell ref="AB33:AD33"/>
    <mergeCell ref="B28:W28"/>
    <mergeCell ref="X28:Y28"/>
    <mergeCell ref="Z28:AA28"/>
    <mergeCell ref="AB28:AD28"/>
    <mergeCell ref="B29:W29"/>
    <mergeCell ref="X29:Y29"/>
    <mergeCell ref="Z29:AA29"/>
    <mergeCell ref="AB29:AD29"/>
    <mergeCell ref="B30:W30"/>
    <mergeCell ref="X30:Y30"/>
    <mergeCell ref="Z30:AA30"/>
    <mergeCell ref="AB30:AD30"/>
    <mergeCell ref="B25:W25"/>
    <mergeCell ref="X25:Y25"/>
    <mergeCell ref="Z25:AA25"/>
    <mergeCell ref="AB25:AD25"/>
    <mergeCell ref="B26:W26"/>
    <mergeCell ref="X26:Y26"/>
    <mergeCell ref="Z26:AA26"/>
    <mergeCell ref="AB26:AD26"/>
    <mergeCell ref="B27:W27"/>
    <mergeCell ref="X27:Y27"/>
    <mergeCell ref="Z27:AA27"/>
    <mergeCell ref="AB27:AD27"/>
    <mergeCell ref="B22:W22"/>
    <mergeCell ref="X22:Y22"/>
    <mergeCell ref="Z22:AA22"/>
    <mergeCell ref="AB22:AD22"/>
    <mergeCell ref="B23:W23"/>
    <mergeCell ref="X23:Y23"/>
    <mergeCell ref="Z23:AA23"/>
    <mergeCell ref="AB23:AD23"/>
    <mergeCell ref="B24:W24"/>
    <mergeCell ref="X24:Y24"/>
    <mergeCell ref="Z24:AA24"/>
    <mergeCell ref="AB24:AD24"/>
    <mergeCell ref="B19:W19"/>
    <mergeCell ref="X19:Y19"/>
    <mergeCell ref="Z19:AA19"/>
    <mergeCell ref="AB19:AD19"/>
    <mergeCell ref="B20:W20"/>
    <mergeCell ref="X20:Y20"/>
    <mergeCell ref="Z20:AA20"/>
    <mergeCell ref="AB20:AD20"/>
    <mergeCell ref="B21:W21"/>
    <mergeCell ref="X21:Y21"/>
    <mergeCell ref="Z21:AA21"/>
    <mergeCell ref="AB21:AD21"/>
    <mergeCell ref="B16:W16"/>
    <mergeCell ref="X16:Y16"/>
    <mergeCell ref="Z16:AA16"/>
    <mergeCell ref="AB16:AD16"/>
    <mergeCell ref="B17:W17"/>
    <mergeCell ref="X17:Y17"/>
    <mergeCell ref="Z17:AA17"/>
    <mergeCell ref="AB17:AD17"/>
    <mergeCell ref="B18:W18"/>
    <mergeCell ref="X18:Y18"/>
    <mergeCell ref="Z18:AA18"/>
    <mergeCell ref="AB18:AD18"/>
    <mergeCell ref="B12:W13"/>
    <mergeCell ref="X12:Y13"/>
    <mergeCell ref="Z12:AA13"/>
    <mergeCell ref="AB12:AD13"/>
    <mergeCell ref="B14:W14"/>
    <mergeCell ref="X14:Y14"/>
    <mergeCell ref="Z14:AA14"/>
    <mergeCell ref="AB14:AD14"/>
    <mergeCell ref="B15:W15"/>
    <mergeCell ref="X15:Y15"/>
    <mergeCell ref="Z15:AA15"/>
    <mergeCell ref="AB15:AD15"/>
    <mergeCell ref="B1:N1"/>
    <mergeCell ref="S1:AD4"/>
    <mergeCell ref="B2:N2"/>
    <mergeCell ref="B3:N3"/>
    <mergeCell ref="B4:N4"/>
    <mergeCell ref="B5:N5"/>
    <mergeCell ref="S5:AD5"/>
    <mergeCell ref="W8:AD8"/>
    <mergeCell ref="W9:AD9"/>
  </mergeCells>
  <conditionalFormatting sqref="X15">
    <cfRule type="cellIs" dxfId="312" priority="82" stopIfTrue="1" operator="equal">
      <formula>"obs!"</formula>
    </cfRule>
  </conditionalFormatting>
  <conditionalFormatting sqref="X17:Y17">
    <cfRule type="cellIs" dxfId="311" priority="81" stopIfTrue="1" operator="equal">
      <formula>"obs!"</formula>
    </cfRule>
  </conditionalFormatting>
  <conditionalFormatting sqref="X19:Y19">
    <cfRule type="cellIs" dxfId="310" priority="80" stopIfTrue="1" operator="equal">
      <formula>"obs!"</formula>
    </cfRule>
  </conditionalFormatting>
  <conditionalFormatting sqref="X21:Y21">
    <cfRule type="cellIs" dxfId="309" priority="79" stopIfTrue="1" operator="equal">
      <formula>"obs!"</formula>
    </cfRule>
  </conditionalFormatting>
  <conditionalFormatting sqref="X23:Y23">
    <cfRule type="cellIs" dxfId="308" priority="78" stopIfTrue="1" operator="equal">
      <formula>"obs!"</formula>
    </cfRule>
  </conditionalFormatting>
  <conditionalFormatting sqref="X25:Y25">
    <cfRule type="cellIs" dxfId="307" priority="77" stopIfTrue="1" operator="equal">
      <formula>"obs!"</formula>
    </cfRule>
  </conditionalFormatting>
  <conditionalFormatting sqref="X27:Y27">
    <cfRule type="cellIs" dxfId="306" priority="76" stopIfTrue="1" operator="equal">
      <formula>"obs!"</formula>
    </cfRule>
  </conditionalFormatting>
  <conditionalFormatting sqref="X29:Y29">
    <cfRule type="cellIs" dxfId="305" priority="75" stopIfTrue="1" operator="equal">
      <formula>"obs!"</formula>
    </cfRule>
  </conditionalFormatting>
  <conditionalFormatting sqref="X31:Y31">
    <cfRule type="cellIs" dxfId="304" priority="74" stopIfTrue="1" operator="equal">
      <formula>"obs!"</formula>
    </cfRule>
  </conditionalFormatting>
  <conditionalFormatting sqref="X31:Y31">
    <cfRule type="cellIs" dxfId="303" priority="73" stopIfTrue="1" operator="equal">
      <formula>"obs!"</formula>
    </cfRule>
  </conditionalFormatting>
  <conditionalFormatting sqref="X17:Y17">
    <cfRule type="cellIs" dxfId="302" priority="72" stopIfTrue="1" operator="equal">
      <formula>"obs!"</formula>
    </cfRule>
  </conditionalFormatting>
  <conditionalFormatting sqref="X19:Y19">
    <cfRule type="cellIs" dxfId="301" priority="71" stopIfTrue="1" operator="equal">
      <formula>"obs!"</formula>
    </cfRule>
  </conditionalFormatting>
  <conditionalFormatting sqref="X21:Y21">
    <cfRule type="cellIs" dxfId="300" priority="70" stopIfTrue="1" operator="equal">
      <formula>"obs!"</formula>
    </cfRule>
  </conditionalFormatting>
  <conditionalFormatting sqref="X23:Y23">
    <cfRule type="cellIs" dxfId="299" priority="69" stopIfTrue="1" operator="equal">
      <formula>"obs!"</formula>
    </cfRule>
  </conditionalFormatting>
  <conditionalFormatting sqref="X25:Y25">
    <cfRule type="cellIs" dxfId="298" priority="68" stopIfTrue="1" operator="equal">
      <formula>"obs!"</formula>
    </cfRule>
  </conditionalFormatting>
  <conditionalFormatting sqref="X27:Y27">
    <cfRule type="cellIs" dxfId="297" priority="67" stopIfTrue="1" operator="equal">
      <formula>"obs!"</formula>
    </cfRule>
  </conditionalFormatting>
  <conditionalFormatting sqref="X29:Y29">
    <cfRule type="cellIs" dxfId="296" priority="66" stopIfTrue="1" operator="equal">
      <formula>"obs!"</formula>
    </cfRule>
  </conditionalFormatting>
  <conditionalFormatting sqref="X31:Y31">
    <cfRule type="cellIs" dxfId="295" priority="65" stopIfTrue="1" operator="equal">
      <formula>"obs!"</formula>
    </cfRule>
  </conditionalFormatting>
  <conditionalFormatting sqref="X33:Y33">
    <cfRule type="cellIs" dxfId="294" priority="64" stopIfTrue="1" operator="equal">
      <formula>"obs!"</formula>
    </cfRule>
  </conditionalFormatting>
  <conditionalFormatting sqref="X35:Y35">
    <cfRule type="cellIs" dxfId="293" priority="63" stopIfTrue="1" operator="equal">
      <formula>"obs!"</formula>
    </cfRule>
  </conditionalFormatting>
  <conditionalFormatting sqref="X37:Y37">
    <cfRule type="cellIs" dxfId="292" priority="62" stopIfTrue="1" operator="equal">
      <formula>"obs!"</formula>
    </cfRule>
  </conditionalFormatting>
  <conditionalFormatting sqref="X39:Y39">
    <cfRule type="cellIs" dxfId="291" priority="61" stopIfTrue="1" operator="equal">
      <formula>"obs!"</formula>
    </cfRule>
  </conditionalFormatting>
  <conditionalFormatting sqref="X41:Y41">
    <cfRule type="cellIs" dxfId="290" priority="60" stopIfTrue="1" operator="equal">
      <formula>"obs!"</formula>
    </cfRule>
  </conditionalFormatting>
  <conditionalFormatting sqref="X43:Y43">
    <cfRule type="cellIs" dxfId="289" priority="59" stopIfTrue="1" operator="equal">
      <formula>"obs!"</formula>
    </cfRule>
  </conditionalFormatting>
  <conditionalFormatting sqref="X14">
    <cfRule type="cellIs" dxfId="288" priority="58" stopIfTrue="1" operator="equal">
      <formula>"obs!"</formula>
    </cfRule>
  </conditionalFormatting>
  <conditionalFormatting sqref="X17:Y17 X19:Y19">
    <cfRule type="cellIs" dxfId="287" priority="57" stopIfTrue="1" operator="equal">
      <formula>"obs!"</formula>
    </cfRule>
  </conditionalFormatting>
  <conditionalFormatting sqref="X21:Y21">
    <cfRule type="cellIs" dxfId="286" priority="56" stopIfTrue="1" operator="equal">
      <formula>"obs!"</formula>
    </cfRule>
  </conditionalFormatting>
  <conditionalFormatting sqref="X23:Y23">
    <cfRule type="cellIs" dxfId="285" priority="55" stopIfTrue="1" operator="equal">
      <formula>"obs!"</formula>
    </cfRule>
  </conditionalFormatting>
  <conditionalFormatting sqref="X25:Y25">
    <cfRule type="cellIs" dxfId="284" priority="54" stopIfTrue="1" operator="equal">
      <formula>"obs!"</formula>
    </cfRule>
  </conditionalFormatting>
  <conditionalFormatting sqref="X23:Y23">
    <cfRule type="cellIs" dxfId="283" priority="53" stopIfTrue="1" operator="equal">
      <formula>"obs!"</formula>
    </cfRule>
  </conditionalFormatting>
  <conditionalFormatting sqref="X25:Y25">
    <cfRule type="cellIs" dxfId="282" priority="52" stopIfTrue="1" operator="equal">
      <formula>"obs!"</formula>
    </cfRule>
  </conditionalFormatting>
  <conditionalFormatting sqref="X23:Y23 X25:Y25">
    <cfRule type="cellIs" dxfId="281" priority="51" stopIfTrue="1" operator="equal">
      <formula>"obs!"</formula>
    </cfRule>
  </conditionalFormatting>
  <conditionalFormatting sqref="X27:Y27">
    <cfRule type="cellIs" dxfId="280" priority="50" stopIfTrue="1" operator="equal">
      <formula>"obs!"</formula>
    </cfRule>
  </conditionalFormatting>
  <conditionalFormatting sqref="X29:Y29">
    <cfRule type="cellIs" dxfId="279" priority="49" stopIfTrue="1" operator="equal">
      <formula>"obs!"</formula>
    </cfRule>
  </conditionalFormatting>
  <conditionalFormatting sqref="X31:Y31">
    <cfRule type="cellIs" dxfId="278" priority="48" stopIfTrue="1" operator="equal">
      <formula>"obs!"</formula>
    </cfRule>
  </conditionalFormatting>
  <conditionalFormatting sqref="X33:Y33">
    <cfRule type="cellIs" dxfId="277" priority="47" stopIfTrue="1" operator="equal">
      <formula>"obs!"</formula>
    </cfRule>
  </conditionalFormatting>
  <conditionalFormatting sqref="X35:Y35">
    <cfRule type="cellIs" dxfId="276" priority="46" stopIfTrue="1" operator="equal">
      <formula>"obs!"</formula>
    </cfRule>
  </conditionalFormatting>
  <conditionalFormatting sqref="X37:Y37">
    <cfRule type="cellIs" dxfId="275" priority="45" stopIfTrue="1" operator="equal">
      <formula>"obs!"</formula>
    </cfRule>
  </conditionalFormatting>
  <conditionalFormatting sqref="X29:Y29">
    <cfRule type="cellIs" dxfId="274" priority="44" stopIfTrue="1" operator="equal">
      <formula>"obs!"</formula>
    </cfRule>
  </conditionalFormatting>
  <conditionalFormatting sqref="X31:Y31">
    <cfRule type="cellIs" dxfId="273" priority="43" stopIfTrue="1" operator="equal">
      <formula>"obs!"</formula>
    </cfRule>
  </conditionalFormatting>
  <conditionalFormatting sqref="X33:Y33">
    <cfRule type="cellIs" dxfId="272" priority="42" stopIfTrue="1" operator="equal">
      <formula>"obs!"</formula>
    </cfRule>
  </conditionalFormatting>
  <conditionalFormatting sqref="X35:Y35">
    <cfRule type="cellIs" dxfId="271" priority="41" stopIfTrue="1" operator="equal">
      <formula>"obs!"</formula>
    </cfRule>
  </conditionalFormatting>
  <conditionalFormatting sqref="X37:Y37">
    <cfRule type="cellIs" dxfId="270" priority="40" stopIfTrue="1" operator="equal">
      <formula>"obs!"</formula>
    </cfRule>
  </conditionalFormatting>
  <conditionalFormatting sqref="X29:Y29 X31:Y31">
    <cfRule type="cellIs" dxfId="269" priority="39" stopIfTrue="1" operator="equal">
      <formula>"obs!"</formula>
    </cfRule>
  </conditionalFormatting>
  <conditionalFormatting sqref="X33:Y33">
    <cfRule type="cellIs" dxfId="268" priority="38" stopIfTrue="1" operator="equal">
      <formula>"obs!"</formula>
    </cfRule>
  </conditionalFormatting>
  <conditionalFormatting sqref="X35:Y35">
    <cfRule type="cellIs" dxfId="267" priority="37" stopIfTrue="1" operator="equal">
      <formula>"obs!"</formula>
    </cfRule>
  </conditionalFormatting>
  <conditionalFormatting sqref="X37:Y37">
    <cfRule type="cellIs" dxfId="266" priority="36" stopIfTrue="1" operator="equal">
      <formula>"obs!"</formula>
    </cfRule>
  </conditionalFormatting>
  <conditionalFormatting sqref="X35:Y35">
    <cfRule type="cellIs" dxfId="265" priority="35" stopIfTrue="1" operator="equal">
      <formula>"obs!"</formula>
    </cfRule>
  </conditionalFormatting>
  <conditionalFormatting sqref="X37:Y37">
    <cfRule type="cellIs" dxfId="264" priority="34" stopIfTrue="1" operator="equal">
      <formula>"obs!"</formula>
    </cfRule>
  </conditionalFormatting>
  <conditionalFormatting sqref="X35:Y35 X37:Y37">
    <cfRule type="cellIs" dxfId="263" priority="33" stopIfTrue="1" operator="equal">
      <formula>"obs!"</formula>
    </cfRule>
  </conditionalFormatting>
  <conditionalFormatting sqref="X39:Y39">
    <cfRule type="cellIs" dxfId="262" priority="32" stopIfTrue="1" operator="equal">
      <formula>"obs!"</formula>
    </cfRule>
  </conditionalFormatting>
  <conditionalFormatting sqref="X41:Y41">
    <cfRule type="cellIs" dxfId="261" priority="31" stopIfTrue="1" operator="equal">
      <formula>"obs!"</formula>
    </cfRule>
  </conditionalFormatting>
  <conditionalFormatting sqref="X43:Y43">
    <cfRule type="cellIs" dxfId="260" priority="30" stopIfTrue="1" operator="equal">
      <formula>"obs!"</formula>
    </cfRule>
  </conditionalFormatting>
  <conditionalFormatting sqref="X39:Y39">
    <cfRule type="cellIs" dxfId="259" priority="29" stopIfTrue="1" operator="equal">
      <formula>"obs!"</formula>
    </cfRule>
  </conditionalFormatting>
  <conditionalFormatting sqref="X41:Y41">
    <cfRule type="cellIs" dxfId="258" priority="28" stopIfTrue="1" operator="equal">
      <formula>"obs!"</formula>
    </cfRule>
  </conditionalFormatting>
  <conditionalFormatting sqref="X43:Y43">
    <cfRule type="cellIs" dxfId="257" priority="27" stopIfTrue="1" operator="equal">
      <formula>"obs!"</formula>
    </cfRule>
  </conditionalFormatting>
  <conditionalFormatting sqref="X39:Y39">
    <cfRule type="cellIs" dxfId="256" priority="26" stopIfTrue="1" operator="equal">
      <formula>"obs!"</formula>
    </cfRule>
  </conditionalFormatting>
  <conditionalFormatting sqref="X41:Y41">
    <cfRule type="cellIs" dxfId="255" priority="25" stopIfTrue="1" operator="equal">
      <formula>"obs!"</formula>
    </cfRule>
  </conditionalFormatting>
  <conditionalFormatting sqref="X43:Y43">
    <cfRule type="cellIs" dxfId="254" priority="24" stopIfTrue="1" operator="equal">
      <formula>"obs!"</formula>
    </cfRule>
  </conditionalFormatting>
  <conditionalFormatting sqref="X39:Y39">
    <cfRule type="cellIs" dxfId="253" priority="23" stopIfTrue="1" operator="equal">
      <formula>"obs!"</formula>
    </cfRule>
  </conditionalFormatting>
  <conditionalFormatting sqref="X41:Y41">
    <cfRule type="cellIs" dxfId="252" priority="22" stopIfTrue="1" operator="equal">
      <formula>"obs!"</formula>
    </cfRule>
  </conditionalFormatting>
  <conditionalFormatting sqref="X43:Y43">
    <cfRule type="cellIs" dxfId="251" priority="21" stopIfTrue="1" operator="equal">
      <formula>"obs!"</formula>
    </cfRule>
  </conditionalFormatting>
  <conditionalFormatting sqref="X41:Y41">
    <cfRule type="cellIs" dxfId="250" priority="20" stopIfTrue="1" operator="equal">
      <formula>"obs!"</formula>
    </cfRule>
  </conditionalFormatting>
  <conditionalFormatting sqref="X43:Y43">
    <cfRule type="cellIs" dxfId="249" priority="19" stopIfTrue="1" operator="equal">
      <formula>"obs!"</formula>
    </cfRule>
  </conditionalFormatting>
  <conditionalFormatting sqref="X41:Y41 X43:Y43">
    <cfRule type="cellIs" dxfId="248" priority="18" stopIfTrue="1" operator="equal">
      <formula>"obs!"</formula>
    </cfRule>
  </conditionalFormatting>
  <conditionalFormatting sqref="X17:Y17 X19:Y19 X21:Y21 X23:Y23 X25:Y25 X27:Y27 X29:Y29 X31:Y31 X33:Y33 X35:Y35 X37:Y37 X39:Y39 X41:Y41 X43:Y43">
    <cfRule type="cellIs" dxfId="247" priority="17" stopIfTrue="1" operator="equal">
      <formula>"obs!"</formula>
    </cfRule>
  </conditionalFormatting>
  <conditionalFormatting sqref="X16">
    <cfRule type="cellIs" dxfId="246" priority="16" stopIfTrue="1" operator="equal">
      <formula>"obs!"</formula>
    </cfRule>
  </conditionalFormatting>
  <conditionalFormatting sqref="X18">
    <cfRule type="cellIs" dxfId="245" priority="15" stopIfTrue="1" operator="equal">
      <formula>"obs!"</formula>
    </cfRule>
  </conditionalFormatting>
  <conditionalFormatting sqref="X20">
    <cfRule type="cellIs" dxfId="244" priority="14" stopIfTrue="1" operator="equal">
      <formula>"obs!"</formula>
    </cfRule>
  </conditionalFormatting>
  <conditionalFormatting sqref="X22">
    <cfRule type="cellIs" dxfId="243" priority="13" stopIfTrue="1" operator="equal">
      <formula>"obs!"</formula>
    </cfRule>
  </conditionalFormatting>
  <conditionalFormatting sqref="X24">
    <cfRule type="cellIs" dxfId="242" priority="12" stopIfTrue="1" operator="equal">
      <formula>"obs!"</formula>
    </cfRule>
  </conditionalFormatting>
  <conditionalFormatting sqref="X26">
    <cfRule type="cellIs" dxfId="241" priority="11" stopIfTrue="1" operator="equal">
      <formula>"obs!"</formula>
    </cfRule>
  </conditionalFormatting>
  <conditionalFormatting sqref="X28">
    <cfRule type="cellIs" dxfId="240" priority="10" stopIfTrue="1" operator="equal">
      <formula>"obs!"</formula>
    </cfRule>
  </conditionalFormatting>
  <conditionalFormatting sqref="X30">
    <cfRule type="cellIs" dxfId="239" priority="9" stopIfTrue="1" operator="equal">
      <formula>"obs!"</formula>
    </cfRule>
  </conditionalFormatting>
  <conditionalFormatting sqref="X32">
    <cfRule type="cellIs" dxfId="238" priority="8" stopIfTrue="1" operator="equal">
      <formula>"obs!"</formula>
    </cfRule>
  </conditionalFormatting>
  <conditionalFormatting sqref="X34">
    <cfRule type="cellIs" dxfId="237" priority="7" stopIfTrue="1" operator="equal">
      <formula>"obs!"</formula>
    </cfRule>
  </conditionalFormatting>
  <conditionalFormatting sqref="X36">
    <cfRule type="cellIs" dxfId="236" priority="6" stopIfTrue="1" operator="equal">
      <formula>"obs!"</formula>
    </cfRule>
  </conditionalFormatting>
  <conditionalFormatting sqref="X38">
    <cfRule type="cellIs" dxfId="235" priority="5" stopIfTrue="1" operator="equal">
      <formula>"obs!"</formula>
    </cfRule>
  </conditionalFormatting>
  <conditionalFormatting sqref="X40">
    <cfRule type="cellIs" dxfId="234" priority="4" stopIfTrue="1" operator="equal">
      <formula>"obs!"</formula>
    </cfRule>
  </conditionalFormatting>
  <conditionalFormatting sqref="X42">
    <cfRule type="cellIs" dxfId="233" priority="3" stopIfTrue="1" operator="equal">
      <formula>"obs!"</formula>
    </cfRule>
  </conditionalFormatting>
  <conditionalFormatting sqref="Z15 Z17 Z19 Z21 Z23 Z25 Z27 Z29 Z31 Z33 Z35 Z37 Z39 Z41 Z43">
    <cfRule type="cellIs" dxfId="232" priority="2" stopIfTrue="1" operator="equal">
      <formula>"obs!"</formula>
    </cfRule>
  </conditionalFormatting>
  <conditionalFormatting sqref="Z14 Z16 Z18 Z20 Z22 Z24 Z26 Z28 Z30 Z32 Z34 Z36 Z38 Z40 Z42">
    <cfRule type="cellIs" dxfId="231" priority="1" stopIfTrue="1" operator="equal">
      <formula>"obs!"</formula>
    </cfRule>
  </conditionalFormatting>
  <hyperlinks>
    <hyperlink ref="W9:AD9" location="'GP-1440'!A1" display="'GP-1440'!A1"/>
  </hyperlinks>
  <pageMargins left="0.25" right="0.25" top="0.75" bottom="0.75" header="0.3" footer="0.3"/>
  <pageSetup paperSize="9" scale="91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41</vt:i4>
      </vt:variant>
    </vt:vector>
  </HeadingPairs>
  <TitlesOfParts>
    <vt:vector size="56" baseType="lpstr">
      <vt:lpstr>GP-1440</vt:lpstr>
      <vt:lpstr>Mannskapsliste</vt:lpstr>
      <vt:lpstr>Mannskapsbil</vt:lpstr>
      <vt:lpstr>Privatbil</vt:lpstr>
      <vt:lpstr>Passasjerer</vt:lpstr>
      <vt:lpstr>Båt</vt:lpstr>
      <vt:lpstr>Snøscooter</vt:lpstr>
      <vt:lpstr>ATV</vt:lpstr>
      <vt:lpstr>Uttak fra e. lager</vt:lpstr>
      <vt:lpstr>Andre utg med bilag</vt:lpstr>
      <vt:lpstr>Bandvogn</vt:lpstr>
      <vt:lpstr>Droner</vt:lpstr>
      <vt:lpstr>Fly</vt:lpstr>
      <vt:lpstr>SEAO</vt:lpstr>
      <vt:lpstr>Satser m.v.</vt:lpstr>
      <vt:lpstr>_options1</vt:lpstr>
      <vt:lpstr>_options10</vt:lpstr>
      <vt:lpstr>_options11</vt:lpstr>
      <vt:lpstr>_options12</vt:lpstr>
      <vt:lpstr>_options13</vt:lpstr>
      <vt:lpstr>_options14</vt:lpstr>
      <vt:lpstr>_options15</vt:lpstr>
      <vt:lpstr>_options16</vt:lpstr>
      <vt:lpstr>_options17</vt:lpstr>
      <vt:lpstr>_options18</vt:lpstr>
      <vt:lpstr>_options19</vt:lpstr>
      <vt:lpstr>_options2</vt:lpstr>
      <vt:lpstr>_options20</vt:lpstr>
      <vt:lpstr>_options21</vt:lpstr>
      <vt:lpstr>_options22</vt:lpstr>
      <vt:lpstr>_options23</vt:lpstr>
      <vt:lpstr>_options24</vt:lpstr>
      <vt:lpstr>_options3</vt:lpstr>
      <vt:lpstr>_options4</vt:lpstr>
      <vt:lpstr>_options5</vt:lpstr>
      <vt:lpstr>_options6</vt:lpstr>
      <vt:lpstr>_options7</vt:lpstr>
      <vt:lpstr>_options8</vt:lpstr>
      <vt:lpstr>_options9</vt:lpstr>
      <vt:lpstr>'GP-1440'!Fra</vt:lpstr>
      <vt:lpstr>'GP-1440'!Til</vt:lpstr>
      <vt:lpstr>'Andre utg med bilag'!Utskriftsområde</vt:lpstr>
      <vt:lpstr>ATV!Utskriftsområde</vt:lpstr>
      <vt:lpstr>Bandvogn!Utskriftsområde</vt:lpstr>
      <vt:lpstr>Båt!Utskriftsområde</vt:lpstr>
      <vt:lpstr>Droner!Utskriftsområde</vt:lpstr>
      <vt:lpstr>Fly!Utskriftsområde</vt:lpstr>
      <vt:lpstr>'GP-1440'!Utskriftsområde</vt:lpstr>
      <vt:lpstr>Mannskapsbil!Utskriftsområde</vt:lpstr>
      <vt:lpstr>Mannskapsliste!Utskriftsområde</vt:lpstr>
      <vt:lpstr>Passasjerer!Utskriftsområde</vt:lpstr>
      <vt:lpstr>Privatbil!Utskriftsområde</vt:lpstr>
      <vt:lpstr>'Satser m.v.'!Utskriftsområde</vt:lpstr>
      <vt:lpstr>SEAO!Utskriftsområde</vt:lpstr>
      <vt:lpstr>Snøscooter!Utskriftsområde</vt:lpstr>
      <vt:lpstr>'Uttak fra e. lager'!Utskriftsområde</vt:lpstr>
    </vt:vector>
  </TitlesOfParts>
  <Manager/>
  <Company>FORF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 1440</dc:title>
  <dc:subject/>
  <dc:creator>Andreas Bull</dc:creator>
  <cp:keywords/>
  <dc:description/>
  <cp:lastModifiedBy>Andreas Bull</cp:lastModifiedBy>
  <cp:lastPrinted>2019-06-18T06:36:39Z</cp:lastPrinted>
  <dcterms:created xsi:type="dcterms:W3CDTF">2005-08-29T17:38:15Z</dcterms:created>
  <dcterms:modified xsi:type="dcterms:W3CDTF">2020-01-08T10:06:16Z</dcterms:modified>
  <cp:category/>
</cp:coreProperties>
</file>