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rescue-norway.org\sor\brukere\anjab\Documents\Redningsfag\"/>
    </mc:Choice>
  </mc:AlternateContent>
  <xr:revisionPtr revIDLastSave="0" documentId="13_ncr:1_{7E2635C2-71CC-433D-995F-30C4B498764B}" xr6:coauthVersionLast="47" xr6:coauthVersionMax="47" xr10:uidLastSave="{00000000-0000-0000-0000-000000000000}"/>
  <bookViews>
    <workbookView xWindow="-120" yWindow="-120" windowWidth="37470" windowHeight="21840" activeTab="1" xr2:uid="{00000000-000D-0000-FFFF-FFFF00000000}"/>
  </bookViews>
  <sheets>
    <sheet name="Statistikk HRS 2022" sheetId="1" r:id="rId1"/>
    <sheet name="Merknader til statistikk" sheetId="2" r:id="rId2"/>
  </sheets>
  <definedNames>
    <definedName name="_Toc64019717" localSheetId="0">'Statistikk HRS 2022'!$AM$110</definedName>
    <definedName name="_Toc64019718" localSheetId="0">'Statistikk HRS 2022'!$AM$111</definedName>
    <definedName name="_Toc64019719" localSheetId="0">'Statistikk HRS 2022'!$AM$126</definedName>
    <definedName name="_xlnm.Print_Area" localSheetId="0">'Statistikk HRS 2022'!$A$1:$BF$107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7" i="1" l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36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4" i="1"/>
  <c r="AG5" i="1"/>
  <c r="P33" i="1"/>
  <c r="BE89" i="1"/>
  <c r="BB89" i="1"/>
  <c r="AK88" i="1"/>
  <c r="AK89" i="1"/>
  <c r="AK90" i="1"/>
  <c r="AK87" i="1"/>
  <c r="N87" i="1" l="1"/>
  <c r="N88" i="1"/>
  <c r="AQ60" i="1"/>
  <c r="AR60" i="1"/>
  <c r="AS60" i="1"/>
  <c r="AT60" i="1"/>
  <c r="AU60" i="1"/>
  <c r="AV60" i="1"/>
  <c r="AW60" i="1"/>
  <c r="AX60" i="1"/>
  <c r="AY60" i="1"/>
  <c r="AZ60" i="1"/>
  <c r="BA60" i="1"/>
  <c r="AP60" i="1"/>
  <c r="BD78" i="1"/>
  <c r="BD77" i="1"/>
  <c r="BE79" i="1"/>
  <c r="BF79" i="1"/>
  <c r="AG78" i="1"/>
  <c r="AG76" i="1"/>
  <c r="AG77" i="1"/>
  <c r="W79" i="1"/>
  <c r="Y79" i="1"/>
  <c r="Z79" i="1"/>
  <c r="AA79" i="1"/>
  <c r="AB79" i="1"/>
  <c r="AC79" i="1"/>
  <c r="AD79" i="1"/>
  <c r="AE79" i="1"/>
  <c r="AF79" i="1"/>
  <c r="X79" i="1"/>
  <c r="V79" i="1"/>
  <c r="C79" i="1"/>
  <c r="D79" i="1"/>
  <c r="E79" i="1"/>
  <c r="F79" i="1"/>
  <c r="G79" i="1"/>
  <c r="H79" i="1"/>
  <c r="I79" i="1"/>
  <c r="J79" i="1"/>
  <c r="K79" i="1"/>
  <c r="L79" i="1"/>
  <c r="M79" i="1"/>
  <c r="B77" i="1"/>
  <c r="B78" i="1"/>
  <c r="Q79" i="1"/>
  <c r="AG59" i="1"/>
  <c r="AG60" i="1"/>
  <c r="AG61" i="1"/>
  <c r="AG62" i="1"/>
  <c r="AG63" i="1"/>
  <c r="AG64" i="1"/>
  <c r="AG65" i="1"/>
  <c r="AG66" i="1"/>
  <c r="AG68" i="1"/>
  <c r="AG69" i="1"/>
  <c r="AG70" i="1"/>
  <c r="AG71" i="1"/>
  <c r="AG72" i="1"/>
  <c r="AG67" i="1"/>
  <c r="W73" i="1"/>
  <c r="X73" i="1"/>
  <c r="AB73" i="1"/>
  <c r="AC73" i="1"/>
  <c r="AD73" i="1"/>
  <c r="AE73" i="1"/>
  <c r="AF73" i="1"/>
  <c r="N61" i="1"/>
  <c r="N62" i="1"/>
  <c r="N63" i="1"/>
  <c r="N64" i="1"/>
  <c r="N65" i="1"/>
  <c r="N66" i="1"/>
  <c r="N67" i="1"/>
  <c r="N68" i="1"/>
  <c r="N69" i="1"/>
  <c r="N70" i="1"/>
  <c r="N71" i="1"/>
  <c r="N72" i="1"/>
  <c r="N60" i="1"/>
  <c r="V73" i="1"/>
  <c r="Y73" i="1"/>
  <c r="Z73" i="1"/>
  <c r="AA73" i="1"/>
  <c r="C73" i="1"/>
  <c r="D73" i="1"/>
  <c r="E73" i="1"/>
  <c r="F73" i="1"/>
  <c r="G73" i="1"/>
  <c r="H73" i="1"/>
  <c r="I73" i="1"/>
  <c r="J73" i="1"/>
  <c r="K73" i="1"/>
  <c r="L73" i="1"/>
  <c r="M73" i="1"/>
  <c r="B73" i="1"/>
  <c r="BD79" i="1" l="1"/>
  <c r="N79" i="1"/>
  <c r="B79" i="1"/>
  <c r="N73" i="1"/>
  <c r="AG79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60" i="1"/>
  <c r="AJ73" i="1"/>
  <c r="AK73" i="1"/>
  <c r="AI73" i="1"/>
  <c r="Q73" i="1"/>
  <c r="R73" i="1"/>
  <c r="P73" i="1"/>
  <c r="BF55" i="1"/>
  <c r="R55" i="1"/>
  <c r="R56" i="1" s="1"/>
  <c r="AP5" i="1"/>
  <c r="U33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4" i="1"/>
  <c r="BF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0" i="1"/>
  <c r="N21" i="1"/>
  <c r="N22" i="1"/>
  <c r="N23" i="1"/>
  <c r="N24" i="1"/>
  <c r="N25" i="1"/>
  <c r="N26" i="1"/>
  <c r="N27" i="1"/>
  <c r="N28" i="1"/>
  <c r="N29" i="1"/>
  <c r="N30" i="1"/>
  <c r="N32" i="1"/>
  <c r="AP4" i="1"/>
  <c r="AQ4" i="1"/>
  <c r="AR4" i="1"/>
  <c r="AS4" i="1"/>
  <c r="AT4" i="1"/>
  <c r="AQ5" i="1"/>
  <c r="AR5" i="1"/>
  <c r="AS5" i="1"/>
  <c r="AT5" i="1"/>
  <c r="AU5" i="1"/>
  <c r="AV5" i="1"/>
  <c r="AW5" i="1"/>
  <c r="AX5" i="1"/>
  <c r="AY5" i="1"/>
  <c r="AZ5" i="1"/>
  <c r="BA5" i="1"/>
  <c r="AP6" i="1"/>
  <c r="AQ6" i="1"/>
  <c r="AR6" i="1"/>
  <c r="AS6" i="1"/>
  <c r="AT6" i="1"/>
  <c r="AU6" i="1"/>
  <c r="AV6" i="1"/>
  <c r="AW6" i="1"/>
  <c r="AX6" i="1"/>
  <c r="AY6" i="1"/>
  <c r="AZ6" i="1"/>
  <c r="BA6" i="1"/>
  <c r="AP7" i="1"/>
  <c r="AQ7" i="1"/>
  <c r="AR7" i="1"/>
  <c r="AS7" i="1"/>
  <c r="AT7" i="1"/>
  <c r="AU7" i="1"/>
  <c r="AV7" i="1"/>
  <c r="AW7" i="1"/>
  <c r="AX7" i="1"/>
  <c r="AY7" i="1"/>
  <c r="AZ7" i="1"/>
  <c r="BA7" i="1"/>
  <c r="AP8" i="1"/>
  <c r="AQ8" i="1"/>
  <c r="AR8" i="1"/>
  <c r="AS8" i="1"/>
  <c r="AT8" i="1"/>
  <c r="AU8" i="1"/>
  <c r="AV8" i="1"/>
  <c r="AW8" i="1"/>
  <c r="AX8" i="1"/>
  <c r="AY8" i="1"/>
  <c r="AZ8" i="1"/>
  <c r="BA8" i="1"/>
  <c r="AP9" i="1"/>
  <c r="AQ9" i="1"/>
  <c r="AR9" i="1"/>
  <c r="AS9" i="1"/>
  <c r="AT9" i="1"/>
  <c r="AU9" i="1"/>
  <c r="AV9" i="1"/>
  <c r="AW9" i="1"/>
  <c r="AX9" i="1"/>
  <c r="AY9" i="1"/>
  <c r="AZ9" i="1"/>
  <c r="BA9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C84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P88" i="1"/>
  <c r="AR88" i="1"/>
  <c r="AS88" i="1"/>
  <c r="AT88" i="1"/>
  <c r="AU88" i="1"/>
  <c r="AV88" i="1"/>
  <c r="AW88" i="1"/>
  <c r="AY88" i="1"/>
  <c r="AZ88" i="1"/>
  <c r="BA88" i="1"/>
  <c r="BA73" i="1" l="1"/>
  <c r="BA55" i="1"/>
  <c r="BA56" i="1" s="1"/>
  <c r="AS73" i="1"/>
  <c r="BD33" i="1"/>
  <c r="BF33" i="1"/>
  <c r="BE33" i="1"/>
  <c r="BD73" i="1"/>
  <c r="AT79" i="1"/>
  <c r="AW79" i="1"/>
  <c r="AW73" i="1"/>
  <c r="N33" i="1"/>
  <c r="BB29" i="1"/>
  <c r="BB12" i="1"/>
  <c r="BB70" i="1"/>
  <c r="BB69" i="1"/>
  <c r="BB68" i="1"/>
  <c r="BB66" i="1"/>
  <c r="BB63" i="1"/>
  <c r="BB61" i="1"/>
  <c r="AS55" i="1"/>
  <c r="AS56" i="1" s="1"/>
  <c r="BB21" i="1"/>
  <c r="BB42" i="1"/>
  <c r="BB48" i="1"/>
  <c r="BB87" i="1"/>
  <c r="BB30" i="1"/>
  <c r="AX79" i="1"/>
  <c r="AZ73" i="1"/>
  <c r="BB51" i="1"/>
  <c r="AT55" i="1"/>
  <c r="AT56" i="1" s="1"/>
  <c r="AY73" i="1"/>
  <c r="BB53" i="1"/>
  <c r="BB50" i="1"/>
  <c r="BB46" i="1"/>
  <c r="AX73" i="1"/>
  <c r="BB54" i="1"/>
  <c r="BB52" i="1"/>
  <c r="BB49" i="1"/>
  <c r="BB45" i="1"/>
  <c r="BB38" i="1"/>
  <c r="AR55" i="1"/>
  <c r="AR56" i="1" s="1"/>
  <c r="AU79" i="1"/>
  <c r="BB47" i="1"/>
  <c r="BB44" i="1"/>
  <c r="BB43" i="1"/>
  <c r="BB40" i="1"/>
  <c r="BB37" i="1"/>
  <c r="AZ79" i="1"/>
  <c r="AV55" i="1"/>
  <c r="AV56" i="1" s="1"/>
  <c r="AU55" i="1"/>
  <c r="AU56" i="1" s="1"/>
  <c r="AV73" i="1"/>
  <c r="BB41" i="1"/>
  <c r="BB39" i="1"/>
  <c r="BB36" i="1"/>
  <c r="AS79" i="1"/>
  <c r="AU73" i="1"/>
  <c r="BB32" i="1"/>
  <c r="BB31" i="1"/>
  <c r="BB27" i="1"/>
  <c r="BB24" i="1"/>
  <c r="AR79" i="1"/>
  <c r="AT73" i="1"/>
  <c r="AZ55" i="1"/>
  <c r="AZ56" i="1" s="1"/>
  <c r="BB26" i="1"/>
  <c r="BB19" i="1"/>
  <c r="BB15" i="1"/>
  <c r="AY79" i="1"/>
  <c r="AV79" i="1"/>
  <c r="AQ79" i="1"/>
  <c r="AY55" i="1"/>
  <c r="AY56" i="1" s="1"/>
  <c r="BB28" i="1"/>
  <c r="BB25" i="1"/>
  <c r="BB23" i="1"/>
  <c r="BB22" i="1"/>
  <c r="BB18" i="1"/>
  <c r="BB10" i="1"/>
  <c r="BE87" i="1"/>
  <c r="BB78" i="1"/>
  <c r="BB72" i="1"/>
  <c r="AR73" i="1"/>
  <c r="BB65" i="1"/>
  <c r="AX55" i="1"/>
  <c r="AX56" i="1" s="1"/>
  <c r="BB20" i="1"/>
  <c r="BB17" i="1"/>
  <c r="BB16" i="1"/>
  <c r="BB14" i="1"/>
  <c r="BB13" i="1"/>
  <c r="BB9" i="1"/>
  <c r="BB88" i="1"/>
  <c r="BA79" i="1"/>
  <c r="BB71" i="1"/>
  <c r="BB67" i="1"/>
  <c r="BB64" i="1"/>
  <c r="AQ73" i="1"/>
  <c r="AW55" i="1"/>
  <c r="AW56" i="1" s="1"/>
  <c r="BB11" i="1"/>
  <c r="BB8" i="1"/>
  <c r="BB7" i="1"/>
  <c r="BB6" i="1"/>
  <c r="BB5" i="1"/>
  <c r="BB77" i="1"/>
  <c r="AP73" i="1"/>
  <c r="BB62" i="1"/>
  <c r="BE88" i="1"/>
  <c r="AQ55" i="1"/>
  <c r="AQ56" i="1" s="1"/>
  <c r="AP55" i="1"/>
  <c r="AP79" i="1"/>
  <c r="AF55" i="1"/>
  <c r="AE55" i="1"/>
  <c r="AD55" i="1"/>
  <c r="AC55" i="1"/>
  <c r="AB55" i="1"/>
  <c r="AA55" i="1"/>
  <c r="Z55" i="1"/>
  <c r="Y55" i="1"/>
  <c r="X55" i="1"/>
  <c r="X56" i="1" s="1"/>
  <c r="W55" i="1"/>
  <c r="W56" i="1" s="1"/>
  <c r="V55" i="1"/>
  <c r="V56" i="1" s="1"/>
  <c r="U55" i="1"/>
  <c r="U56" i="1" s="1"/>
  <c r="Z33" i="1"/>
  <c r="Y33" i="1"/>
  <c r="X33" i="1"/>
  <c r="X83" i="1" s="1"/>
  <c r="X91" i="1" s="1"/>
  <c r="W33" i="1"/>
  <c r="W83" i="1" s="1"/>
  <c r="W91" i="1" s="1"/>
  <c r="V33" i="1"/>
  <c r="V83" i="1" s="1"/>
  <c r="V91" i="1" s="1"/>
  <c r="U73" i="1"/>
  <c r="AG73" i="1" s="1"/>
  <c r="M33" i="1"/>
  <c r="M55" i="1"/>
  <c r="M56" i="1" s="1"/>
  <c r="N78" i="1"/>
  <c r="N36" i="1"/>
  <c r="N37" i="1"/>
  <c r="N38" i="1"/>
  <c r="N39" i="1"/>
  <c r="N41" i="1"/>
  <c r="N43" i="1"/>
  <c r="N44" i="1"/>
  <c r="N45" i="1"/>
  <c r="N46" i="1"/>
  <c r="N47" i="1"/>
  <c r="N48" i="1"/>
  <c r="N49" i="1"/>
  <c r="N50" i="1"/>
  <c r="N51" i="1"/>
  <c r="N52" i="1"/>
  <c r="N53" i="1"/>
  <c r="N54" i="1"/>
  <c r="R89" i="1"/>
  <c r="L55" i="1"/>
  <c r="L56" i="1" s="1"/>
  <c r="L33" i="1"/>
  <c r="K55" i="1"/>
  <c r="K56" i="1" s="1"/>
  <c r="K33" i="1"/>
  <c r="J55" i="1"/>
  <c r="J56" i="1" s="1"/>
  <c r="J33" i="1"/>
  <c r="I33" i="1"/>
  <c r="I55" i="1"/>
  <c r="I56" i="1" s="1"/>
  <c r="H33" i="1"/>
  <c r="H55" i="1"/>
  <c r="H56" i="1" s="1"/>
  <c r="G33" i="1"/>
  <c r="G55" i="1"/>
  <c r="G56" i="1" s="1"/>
  <c r="F55" i="1"/>
  <c r="F56" i="1" s="1"/>
  <c r="F33" i="1"/>
  <c r="E33" i="1"/>
  <c r="E55" i="1"/>
  <c r="E56" i="1" s="1"/>
  <c r="D33" i="1"/>
  <c r="D55" i="1"/>
  <c r="D56" i="1" s="1"/>
  <c r="C55" i="1"/>
  <c r="C56" i="1" s="1"/>
  <c r="C33" i="1"/>
  <c r="AU4" i="1" l="1"/>
  <c r="AE56" i="1"/>
  <c r="Y56" i="1"/>
  <c r="Y83" i="1"/>
  <c r="Y91" i="1" s="1"/>
  <c r="AF56" i="1"/>
  <c r="Z56" i="1"/>
  <c r="Z83" i="1"/>
  <c r="Z91" i="1" s="1"/>
  <c r="AB56" i="1"/>
  <c r="AA56" i="1"/>
  <c r="AC56" i="1"/>
  <c r="AD56" i="1"/>
  <c r="U83" i="1"/>
  <c r="U91" i="1" s="1"/>
  <c r="AQ33" i="1"/>
  <c r="AQ83" i="1" s="1"/>
  <c r="AQ91" i="1" s="1"/>
  <c r="AS33" i="1"/>
  <c r="AS83" i="1" s="1"/>
  <c r="AS91" i="1" s="1"/>
  <c r="AU33" i="1"/>
  <c r="AU83" i="1" s="1"/>
  <c r="AU91" i="1" s="1"/>
  <c r="BB79" i="1"/>
  <c r="BB73" i="1"/>
  <c r="AO69" i="1" s="1"/>
  <c r="AR33" i="1"/>
  <c r="AR83" i="1" s="1"/>
  <c r="AR91" i="1" s="1"/>
  <c r="AT33" i="1"/>
  <c r="AT83" i="1" s="1"/>
  <c r="AT91" i="1" s="1"/>
  <c r="AP56" i="1"/>
  <c r="BB55" i="1"/>
  <c r="AG55" i="1"/>
  <c r="AK33" i="1"/>
  <c r="AV4" i="1" l="1"/>
  <c r="AA33" i="1"/>
  <c r="AK91" i="1"/>
  <c r="AG56" i="1"/>
  <c r="AO72" i="1"/>
  <c r="AO61" i="1"/>
  <c r="AO78" i="1"/>
  <c r="AO79" i="1"/>
  <c r="AO77" i="1"/>
  <c r="AO66" i="1"/>
  <c r="AO73" i="1"/>
  <c r="AO71" i="1"/>
  <c r="AO64" i="1"/>
  <c r="AO70" i="1"/>
  <c r="AO60" i="1"/>
  <c r="AO63" i="1"/>
  <c r="AO65" i="1"/>
  <c r="AO62" i="1"/>
  <c r="AO68" i="1"/>
  <c r="AO67" i="1"/>
  <c r="BB56" i="1"/>
  <c r="AO55" i="1"/>
  <c r="AO37" i="1"/>
  <c r="AO54" i="1"/>
  <c r="AO53" i="1"/>
  <c r="AO49" i="1"/>
  <c r="AO41" i="1"/>
  <c r="AO46" i="1"/>
  <c r="AO51" i="1"/>
  <c r="AO52" i="1"/>
  <c r="AO38" i="1"/>
  <c r="AO39" i="1"/>
  <c r="AO36" i="1"/>
  <c r="AO45" i="1"/>
  <c r="AO47" i="1"/>
  <c r="AO48" i="1"/>
  <c r="AO50" i="1"/>
  <c r="AO43" i="1"/>
  <c r="AO42" i="1"/>
  <c r="AO40" i="1"/>
  <c r="P79" i="1"/>
  <c r="AW4" i="1" l="1"/>
  <c r="AB33" i="1"/>
  <c r="AV33" i="1"/>
  <c r="AV83" i="1" s="1"/>
  <c r="AV91" i="1" s="1"/>
  <c r="AA83" i="1"/>
  <c r="AA91" i="1" s="1"/>
  <c r="R88" i="1"/>
  <c r="AB83" i="1" l="1"/>
  <c r="AB91" i="1" s="1"/>
  <c r="AW33" i="1"/>
  <c r="AW83" i="1" s="1"/>
  <c r="AW91" i="1" s="1"/>
  <c r="AX4" i="1"/>
  <c r="AC33" i="1"/>
  <c r="B55" i="1"/>
  <c r="AX33" i="1" l="1"/>
  <c r="AX83" i="1" s="1"/>
  <c r="AX91" i="1" s="1"/>
  <c r="AC83" i="1"/>
  <c r="AC91" i="1" s="1"/>
  <c r="AZ4" i="1"/>
  <c r="AE33" i="1"/>
  <c r="AY4" i="1"/>
  <c r="AD33" i="1"/>
  <c r="N55" i="1"/>
  <c r="B56" i="1"/>
  <c r="N56" i="1" s="1"/>
  <c r="B33" i="1"/>
  <c r="AY33" i="1" l="1"/>
  <c r="AY83" i="1" s="1"/>
  <c r="AY91" i="1" s="1"/>
  <c r="AD83" i="1"/>
  <c r="AD91" i="1" s="1"/>
  <c r="BA4" i="1"/>
  <c r="AF33" i="1"/>
  <c r="AZ33" i="1"/>
  <c r="AZ83" i="1" s="1"/>
  <c r="AZ91" i="1" s="1"/>
  <c r="AE83" i="1"/>
  <c r="AE91" i="1" s="1"/>
  <c r="BB4" i="1"/>
  <c r="AP33" i="1"/>
  <c r="B83" i="1"/>
  <c r="B91" i="1" s="1"/>
  <c r="AP83" i="1"/>
  <c r="AP91" i="1" s="1"/>
  <c r="BE91" i="1" s="1"/>
  <c r="C83" i="1"/>
  <c r="C91" i="1" s="1"/>
  <c r="AG88" i="1"/>
  <c r="BA33" i="1" l="1"/>
  <c r="BA83" i="1" s="1"/>
  <c r="BA91" i="1" s="1"/>
  <c r="AF83" i="1"/>
  <c r="AF91" i="1" s="1"/>
  <c r="AG33" i="1"/>
  <c r="AG83" i="1" s="1"/>
  <c r="AG91" i="1" s="1"/>
  <c r="BB83" i="1"/>
  <c r="BE90" i="1"/>
  <c r="M83" i="1"/>
  <c r="M91" i="1" s="1"/>
  <c r="L83" i="1"/>
  <c r="L91" i="1" s="1"/>
  <c r="K83" i="1"/>
  <c r="K91" i="1" s="1"/>
  <c r="J83" i="1"/>
  <c r="J91" i="1" s="1"/>
  <c r="I83" i="1"/>
  <c r="I91" i="1" s="1"/>
  <c r="H83" i="1"/>
  <c r="H91" i="1" s="1"/>
  <c r="G83" i="1"/>
  <c r="G91" i="1" s="1"/>
  <c r="F83" i="1"/>
  <c r="F91" i="1" s="1"/>
  <c r="BB33" i="1" l="1"/>
  <c r="AN33" i="1" s="1"/>
  <c r="BB91" i="1"/>
  <c r="AN60" i="1"/>
  <c r="AN53" i="1"/>
  <c r="AN15" i="1"/>
  <c r="AN17" i="1"/>
  <c r="AN46" i="1"/>
  <c r="AN29" i="1"/>
  <c r="AN16" i="1"/>
  <c r="AN6" i="1"/>
  <c r="AN25" i="1"/>
  <c r="AN32" i="1"/>
  <c r="AN52" i="1"/>
  <c r="AN42" i="1"/>
  <c r="AN28" i="1"/>
  <c r="AN49" i="1"/>
  <c r="AN48" i="1"/>
  <c r="AN78" i="1"/>
  <c r="AN69" i="1"/>
  <c r="AN39" i="1"/>
  <c r="AN51" i="1"/>
  <c r="AN14" i="1"/>
  <c r="AN4" i="1"/>
  <c r="AN45" i="1"/>
  <c r="AN47" i="1"/>
  <c r="AN23" i="1"/>
  <c r="AN13" i="1"/>
  <c r="AN24" i="1"/>
  <c r="AN63" i="1"/>
  <c r="AN12" i="1"/>
  <c r="AN31" i="1"/>
  <c r="AN64" i="1"/>
  <c r="AN11" i="1"/>
  <c r="AN38" i="1"/>
  <c r="AN9" i="1"/>
  <c r="AN7" i="1"/>
  <c r="AN22" i="1"/>
  <c r="AN36" i="1"/>
  <c r="AN66" i="1"/>
  <c r="AN65" i="1"/>
  <c r="AN10" i="1"/>
  <c r="AN27" i="1"/>
  <c r="AN68" i="1"/>
  <c r="AN30" i="1"/>
  <c r="AN72" i="1"/>
  <c r="AN71" i="1"/>
  <c r="AN61" i="1"/>
  <c r="AN26" i="1"/>
  <c r="AN18" i="1"/>
  <c r="AN21" i="1"/>
  <c r="AN70" i="1"/>
  <c r="AN5" i="1"/>
  <c r="AN19" i="1"/>
  <c r="AN43" i="1"/>
  <c r="AN50" i="1"/>
  <c r="AN67" i="1"/>
  <c r="AN40" i="1"/>
  <c r="AN20" i="1"/>
  <c r="AN8" i="1"/>
  <c r="AN37" i="1"/>
  <c r="AN54" i="1"/>
  <c r="AN77" i="1"/>
  <c r="AN62" i="1"/>
  <c r="AN79" i="1"/>
  <c r="AN73" i="1"/>
  <c r="AN55" i="1"/>
  <c r="AO17" i="1" l="1"/>
  <c r="AO23" i="1"/>
  <c r="AO29" i="1"/>
  <c r="AO12" i="1"/>
  <c r="AO7" i="1"/>
  <c r="AO19" i="1"/>
  <c r="AO8" i="1"/>
  <c r="AO10" i="1"/>
  <c r="AO14" i="1"/>
  <c r="AO16" i="1"/>
  <c r="AO11" i="1"/>
  <c r="AO31" i="1"/>
  <c r="AO9" i="1"/>
  <c r="AO25" i="1"/>
  <c r="AO27" i="1"/>
  <c r="AO24" i="1"/>
  <c r="AO28" i="1"/>
  <c r="AO22" i="1"/>
  <c r="AO6" i="1"/>
  <c r="AO13" i="1"/>
  <c r="AO5" i="1"/>
  <c r="AO26" i="1"/>
  <c r="AO18" i="1"/>
  <c r="AO15" i="1"/>
  <c r="AO4" i="1"/>
  <c r="AO33" i="1"/>
  <c r="AO21" i="1"/>
  <c r="AO32" i="1"/>
  <c r="AO30" i="1"/>
  <c r="AO20" i="1"/>
  <c r="AG87" i="1"/>
  <c r="R87" i="1" l="1"/>
  <c r="D83" i="1" l="1"/>
  <c r="D91" i="1" s="1"/>
  <c r="E83" i="1" l="1"/>
  <c r="E91" i="1" s="1"/>
  <c r="R91" i="1" s="1"/>
  <c r="R90" i="1" l="1"/>
  <c r="N83" i="1"/>
  <c r="N91" i="1" s="1"/>
</calcChain>
</file>

<file path=xl/sharedStrings.xml><?xml version="1.0" encoding="utf-8"?>
<sst xmlns="http://schemas.openxmlformats.org/spreadsheetml/2006/main" count="473" uniqueCount="128">
  <si>
    <t>SJØ</t>
  </si>
  <si>
    <t>Jan</t>
  </si>
  <si>
    <t>Feb</t>
  </si>
  <si>
    <t>Mar</t>
  </si>
  <si>
    <t>Apr</t>
  </si>
  <si>
    <t>Mai</t>
  </si>
  <si>
    <t>Jun</t>
  </si>
  <si>
    <t>Juli</t>
  </si>
  <si>
    <t>Aug</t>
  </si>
  <si>
    <t>Sep</t>
  </si>
  <si>
    <t>Okt</t>
  </si>
  <si>
    <t>Nov</t>
  </si>
  <si>
    <t>Des</t>
  </si>
  <si>
    <t>Total</t>
  </si>
  <si>
    <t>Jul</t>
  </si>
  <si>
    <t>% av Alle</t>
  </si>
  <si>
    <t>% av Sjø</t>
  </si>
  <si>
    <t>Akutt forurensning</t>
  </si>
  <si>
    <t>Assistanse fartøy</t>
  </si>
  <si>
    <t>Brann - Større fartøy</t>
  </si>
  <si>
    <t>Brann - Mindre fartøy</t>
  </si>
  <si>
    <t>Drivende fartøy/større objekt</t>
  </si>
  <si>
    <t>Drivende fritidsbåt/mindre objekt</t>
  </si>
  <si>
    <t>Dykkerulykke</t>
  </si>
  <si>
    <t>Grunnstøting - mindre fartøy</t>
  </si>
  <si>
    <t>Grunnstøting - større fartøy</t>
  </si>
  <si>
    <t>Kantring - Slagside</t>
  </si>
  <si>
    <t>Kantring - slagside</t>
  </si>
  <si>
    <t>Kollisjon</t>
  </si>
  <si>
    <t>Lekkasje - Mindre fartøy</t>
  </si>
  <si>
    <t>Lekksje- Større fartøy</t>
  </si>
  <si>
    <t>Lekkasje - Større fartøy</t>
  </si>
  <si>
    <t>MAS</t>
  </si>
  <si>
    <t>MEDEVAC</t>
  </si>
  <si>
    <t>MEDICO</t>
  </si>
  <si>
    <t>MOB / Drukning</t>
  </si>
  <si>
    <t>MOB-drukning</t>
  </si>
  <si>
    <t>Nødsignal - DSC</t>
  </si>
  <si>
    <t>Nødsignal - Inmarsat</t>
  </si>
  <si>
    <t>Nødsignal - Pyroteknisk</t>
  </si>
  <si>
    <t>Nødsignal - Telekomm</t>
  </si>
  <si>
    <t>Nødpeilesender - EPIRB</t>
  </si>
  <si>
    <t>Offshorehendelse</t>
  </si>
  <si>
    <t>Savnet Fiskefartøy</t>
  </si>
  <si>
    <t>Savnet fiskebåt</t>
  </si>
  <si>
    <t>Savnet fritidsbåt</t>
  </si>
  <si>
    <t>Savnet Større/Kommersielt fartøy</t>
  </si>
  <si>
    <t>Savnet kommersielt fartøy</t>
  </si>
  <si>
    <t>SSAS Alarm</t>
  </si>
  <si>
    <t>SSAS</t>
  </si>
  <si>
    <t>SUBMISS - SUBSUNK</t>
  </si>
  <si>
    <t>Udefinert - SJØ</t>
  </si>
  <si>
    <t>Udefinert Sjø</t>
  </si>
  <si>
    <t>TOTAL SJØ</t>
  </si>
  <si>
    <t>Sum Sjø</t>
  </si>
  <si>
    <t>LAND</t>
  </si>
  <si>
    <t>2020</t>
  </si>
  <si>
    <t>2019</t>
  </si>
  <si>
    <t>% av Land</t>
  </si>
  <si>
    <t>Alpinulykke / bratt lende</t>
  </si>
  <si>
    <t>Assistanse person</t>
  </si>
  <si>
    <t>Bombetrussel/terrorhendelse/PLIVO</t>
  </si>
  <si>
    <t>Brann - boligmasse / hotell</t>
  </si>
  <si>
    <t>Brann - Tunnel / Veg / Jernbane</t>
  </si>
  <si>
    <t>Bre-/ Grotteredning</t>
  </si>
  <si>
    <t>CBRNE</t>
  </si>
  <si>
    <t xml:space="preserve">Person i vann / Drukning </t>
  </si>
  <si>
    <t>Dykkerulykke (innland)</t>
  </si>
  <si>
    <t>Industriulykke</t>
  </si>
  <si>
    <t>Luftambulanse / Legebil</t>
  </si>
  <si>
    <t>Nødpeilesender - PLB</t>
  </si>
  <si>
    <t>Nødsignaler - Land</t>
  </si>
  <si>
    <t>Ekstremvær/Flom - Jord/Fjellskred</t>
  </si>
  <si>
    <t>Savnet person</t>
  </si>
  <si>
    <t>Skogbrann</t>
  </si>
  <si>
    <t>Snøskred</t>
  </si>
  <si>
    <t>Transportulykke - Vei/Tunnel/Jernbane</t>
  </si>
  <si>
    <t>Udefinert - LAND</t>
  </si>
  <si>
    <t>Udefinert - Land</t>
  </si>
  <si>
    <t>TOTAL LAND</t>
  </si>
  <si>
    <t>Sum Land</t>
  </si>
  <si>
    <t>Uten Luftamb</t>
  </si>
  <si>
    <t>LUFT</t>
  </si>
  <si>
    <t>% av Luft</t>
  </si>
  <si>
    <t>Anslag mot flysikkerheten</t>
  </si>
  <si>
    <t>Bailout</t>
  </si>
  <si>
    <t>Luftsportsulykke - Fallskjerm-Glidere</t>
  </si>
  <si>
    <t>Fallskjerm - glider</t>
  </si>
  <si>
    <t>Nødlanding/Havari luftfartøy - på  land</t>
  </si>
  <si>
    <t>Nødlanding/Havari luftfartøy - på  sjøen</t>
  </si>
  <si>
    <t>Nødlanding/Havari - flyplass</t>
  </si>
  <si>
    <t>Nødsignaler IFF -Mayday-PAN</t>
  </si>
  <si>
    <t>Nødsignaler - IFF - Mayday - Pan</t>
  </si>
  <si>
    <t>Nødpeilesender - ELT</t>
  </si>
  <si>
    <t>Savnet luftfartøy - Militært</t>
  </si>
  <si>
    <t>Savnet luftfartøy - Passasjerfly/Kommersielt</t>
  </si>
  <si>
    <t>Savnet luftfartøy - Passasjerfly</t>
  </si>
  <si>
    <t>Savnet Para-/hangglider</t>
  </si>
  <si>
    <t>Savnet luftfartøy - Småfly/helikopter/seilfly</t>
  </si>
  <si>
    <t>Udefinert - LUFT</t>
  </si>
  <si>
    <t>Udefinert luft</t>
  </si>
  <si>
    <t>TOTAL LUFT</t>
  </si>
  <si>
    <t>Sum Luft</t>
  </si>
  <si>
    <t>DIVERSE</t>
  </si>
  <si>
    <t>% av Div</t>
  </si>
  <si>
    <t>Nødpeilesender 121,5/243</t>
  </si>
  <si>
    <t>Andre</t>
  </si>
  <si>
    <t>TOTAL DIVERSE</t>
  </si>
  <si>
    <t>Sum Diverse</t>
  </si>
  <si>
    <t>SUM SJØ-LAND-LUFT-DIV</t>
  </si>
  <si>
    <t>HRS SØR</t>
  </si>
  <si>
    <t>HRS NORD</t>
  </si>
  <si>
    <t>Samlet statistikk HRS Nord og Sør</t>
  </si>
  <si>
    <t>Januar</t>
  </si>
  <si>
    <t>Februar</t>
  </si>
  <si>
    <t>Mars</t>
  </si>
  <si>
    <t>April</t>
  </si>
  <si>
    <t>Juni</t>
  </si>
  <si>
    <t>August</t>
  </si>
  <si>
    <t>September</t>
  </si>
  <si>
    <t>Oktober</t>
  </si>
  <si>
    <t>November</t>
  </si>
  <si>
    <t>Desember</t>
  </si>
  <si>
    <t>1/2 år</t>
  </si>
  <si>
    <t xml:space="preserve"> Hovedredningssentralen Sør-Norge 2022</t>
  </si>
  <si>
    <t>Hovedredningssentralen Nord-Norge 2022</t>
  </si>
  <si>
    <t>Samlet statistikk Hovedredningssentralen 2022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</si>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</sst>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匠牥晩††††††††††"/>
    </font>
    <font>
      <b/>
      <sz val="11"/>
      <name val="匠牥晩††††††††††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.85"/>
      <color indexed="8"/>
      <name val=" New Roman     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0066FF"/>
      <name val="Arial"/>
      <family val="2"/>
    </font>
    <font>
      <b/>
      <sz val="9.8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indexed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9.85"/>
      <color theme="1"/>
      <name val=" New Roman     "/>
    </font>
    <font>
      <b/>
      <sz val="14"/>
      <name val="匠牥晩††††††††††"/>
    </font>
    <font>
      <b/>
      <sz val="11"/>
      <name val=" New Roman     "/>
    </font>
    <font>
      <b/>
      <sz val="9.85"/>
      <name val=" New Roman     "/>
    </font>
    <font>
      <b/>
      <sz val="9.85"/>
      <name val="Arial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FFCC"/>
        <bgColor indexed="8"/>
      </patternFill>
    </fill>
    <fill>
      <patternFill patternType="solid">
        <fgColor theme="8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8B8B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8" borderId="0" applyNumberFormat="0" applyBorder="0" applyAlignment="0" applyProtection="0"/>
  </cellStyleXfs>
  <cellXfs count="386">
    <xf numFmtId="0" fontId="0" fillId="0" borderId="0" xfId="0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0" xfId="0" applyFont="1"/>
    <xf numFmtId="0" fontId="1" fillId="10" borderId="0" xfId="0" applyFont="1" applyFill="1"/>
    <xf numFmtId="1" fontId="13" fillId="0" borderId="0" xfId="0" applyNumberFormat="1" applyFont="1" applyAlignment="1">
      <alignment horizontal="right" vertical="center"/>
    </xf>
    <xf numFmtId="1" fontId="18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 vertical="center"/>
    </xf>
    <xf numFmtId="0" fontId="17" fillId="0" borderId="0" xfId="0" applyFont="1"/>
    <xf numFmtId="0" fontId="17" fillId="10" borderId="0" xfId="0" applyFont="1" applyFill="1"/>
    <xf numFmtId="0" fontId="17" fillId="15" borderId="0" xfId="0" applyFont="1" applyFill="1"/>
    <xf numFmtId="0" fontId="0" fillId="0" borderId="27" xfId="0" applyBorder="1"/>
    <xf numFmtId="0" fontId="17" fillId="0" borderId="27" xfId="0" applyFont="1" applyBorder="1"/>
    <xf numFmtId="0" fontId="12" fillId="0" borderId="41" xfId="0" applyFont="1" applyBorder="1" applyAlignment="1">
      <alignment horizontal="right"/>
    </xf>
    <xf numFmtId="1" fontId="12" fillId="0" borderId="15" xfId="0" applyNumberFormat="1" applyFont="1" applyBorder="1" applyAlignment="1">
      <alignment horizontal="right"/>
    </xf>
    <xf numFmtId="0" fontId="20" fillId="0" borderId="0" xfId="0" applyFont="1"/>
    <xf numFmtId="0" fontId="9" fillId="0" borderId="27" xfId="0" applyFont="1" applyBorder="1"/>
    <xf numFmtId="0" fontId="0" fillId="0" borderId="54" xfId="0" applyBorder="1"/>
    <xf numFmtId="0" fontId="17" fillId="0" borderId="54" xfId="0" applyFont="1" applyBorder="1"/>
    <xf numFmtId="0" fontId="21" fillId="0" borderId="0" xfId="0" applyFont="1"/>
    <xf numFmtId="0" fontId="0" fillId="0" borderId="55" xfId="0" applyBorder="1"/>
    <xf numFmtId="0" fontId="0" fillId="0" borderId="47" xfId="0" applyBorder="1"/>
    <xf numFmtId="0" fontId="20" fillId="0" borderId="47" xfId="0" applyFont="1" applyBorder="1"/>
    <xf numFmtId="0" fontId="0" fillId="0" borderId="56" xfId="0" applyBorder="1"/>
    <xf numFmtId="0" fontId="22" fillId="10" borderId="36" xfId="0" applyFont="1" applyFill="1" applyBorder="1" applyAlignment="1">
      <alignment horizontal="right"/>
    </xf>
    <xf numFmtId="0" fontId="17" fillId="10" borderId="39" xfId="0" applyFont="1" applyFill="1" applyBorder="1"/>
    <xf numFmtId="49" fontId="12" fillId="10" borderId="39" xfId="0" applyNumberFormat="1" applyFont="1" applyFill="1" applyBorder="1" applyAlignment="1">
      <alignment horizontal="right"/>
    </xf>
    <xf numFmtId="49" fontId="12" fillId="10" borderId="52" xfId="0" applyNumberFormat="1" applyFont="1" applyFill="1" applyBorder="1" applyAlignment="1">
      <alignment horizontal="right"/>
    </xf>
    <xf numFmtId="0" fontId="17" fillId="15" borderId="39" xfId="0" applyFont="1" applyFill="1" applyBorder="1"/>
    <xf numFmtId="0" fontId="17" fillId="15" borderId="52" xfId="0" applyFont="1" applyFill="1" applyBorder="1"/>
    <xf numFmtId="0" fontId="5" fillId="0" borderId="37" xfId="0" applyFont="1" applyBorder="1" applyAlignment="1">
      <alignment horizontal="right"/>
    </xf>
    <xf numFmtId="1" fontId="19" fillId="0" borderId="0" xfId="0" applyNumberFormat="1" applyFont="1" applyAlignment="1">
      <alignment horizontal="right" vertical="center"/>
    </xf>
    <xf numFmtId="0" fontId="24" fillId="0" borderId="0" xfId="0" applyFont="1"/>
    <xf numFmtId="0" fontId="4" fillId="0" borderId="0" xfId="0" applyFont="1" applyAlignment="1">
      <alignment horizontal="center" textRotation="90"/>
    </xf>
    <xf numFmtId="0" fontId="5" fillId="0" borderId="27" xfId="0" applyFont="1" applyBorder="1" applyAlignment="1">
      <alignment horizontal="right"/>
    </xf>
    <xf numFmtId="1" fontId="12" fillId="0" borderId="11" xfId="0" applyNumberFormat="1" applyFont="1" applyBorder="1" applyAlignment="1">
      <alignment horizontal="right"/>
    </xf>
    <xf numFmtId="49" fontId="12" fillId="2" borderId="28" xfId="0" applyNumberFormat="1" applyFont="1" applyFill="1" applyBorder="1" applyAlignment="1">
      <alignment horizontal="right"/>
    </xf>
    <xf numFmtId="49" fontId="12" fillId="0" borderId="28" xfId="0" applyNumberFormat="1" applyFont="1" applyBorder="1" applyAlignment="1">
      <alignment horizontal="right"/>
    </xf>
    <xf numFmtId="49" fontId="12" fillId="0" borderId="57" xfId="0" applyNumberFormat="1" applyFont="1" applyBorder="1" applyAlignment="1">
      <alignment horizontal="right"/>
    </xf>
    <xf numFmtId="0" fontId="5" fillId="2" borderId="28" xfId="0" applyFont="1" applyFill="1" applyBorder="1"/>
    <xf numFmtId="0" fontId="5" fillId="0" borderId="28" xfId="0" applyFont="1" applyBorder="1"/>
    <xf numFmtId="0" fontId="5" fillId="0" borderId="57" xfId="0" applyFont="1" applyBorder="1"/>
    <xf numFmtId="1" fontId="12" fillId="0" borderId="11" xfId="0" applyNumberFormat="1" applyFont="1" applyBorder="1"/>
    <xf numFmtId="0" fontId="12" fillId="0" borderId="11" xfId="0" applyFont="1" applyBorder="1"/>
    <xf numFmtId="0" fontId="12" fillId="0" borderId="11" xfId="0" applyFont="1" applyBorder="1" applyAlignment="1">
      <alignment horizontal="right"/>
    </xf>
    <xf numFmtId="1" fontId="13" fillId="0" borderId="11" xfId="0" applyNumberFormat="1" applyFont="1" applyBorder="1"/>
    <xf numFmtId="1" fontId="12" fillId="11" borderId="11" xfId="0" applyNumberFormat="1" applyFont="1" applyFill="1" applyBorder="1"/>
    <xf numFmtId="1" fontId="12" fillId="6" borderId="11" xfId="0" applyNumberFormat="1" applyFont="1" applyFill="1" applyBorder="1"/>
    <xf numFmtId="0" fontId="12" fillId="4" borderId="11" xfId="0" applyFont="1" applyFill="1" applyBorder="1"/>
    <xf numFmtId="1" fontId="12" fillId="11" borderId="21" xfId="0" applyNumberFormat="1" applyFont="1" applyFill="1" applyBorder="1"/>
    <xf numFmtId="0" fontId="13" fillId="11" borderId="25" xfId="0" applyFont="1" applyFill="1" applyBorder="1"/>
    <xf numFmtId="0" fontId="13" fillId="3" borderId="25" xfId="0" applyFont="1" applyFill="1" applyBorder="1"/>
    <xf numFmtId="0" fontId="12" fillId="11" borderId="35" xfId="0" applyFont="1" applyFill="1" applyBorder="1"/>
    <xf numFmtId="0" fontId="12" fillId="6" borderId="35" xfId="0" applyFont="1" applyFill="1" applyBorder="1"/>
    <xf numFmtId="1" fontId="12" fillId="6" borderId="21" xfId="0" applyNumberFormat="1" applyFont="1" applyFill="1" applyBorder="1"/>
    <xf numFmtId="0" fontId="12" fillId="11" borderId="30" xfId="0" applyFont="1" applyFill="1" applyBorder="1"/>
    <xf numFmtId="0" fontId="12" fillId="0" borderId="30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2" borderId="11" xfId="0" applyFont="1" applyFill="1" applyBorder="1"/>
    <xf numFmtId="0" fontId="12" fillId="0" borderId="40" xfId="0" applyFont="1" applyBorder="1"/>
    <xf numFmtId="0" fontId="12" fillId="2" borderId="18" xfId="0" applyFont="1" applyFill="1" applyBorder="1"/>
    <xf numFmtId="0" fontId="12" fillId="0" borderId="18" xfId="0" applyFont="1" applyBorder="1"/>
    <xf numFmtId="0" fontId="12" fillId="0" borderId="51" xfId="0" applyFont="1" applyBorder="1"/>
    <xf numFmtId="1" fontId="12" fillId="2" borderId="5" xfId="0" applyNumberFormat="1" applyFont="1" applyFill="1" applyBorder="1" applyAlignment="1">
      <alignment horizontal="right"/>
    </xf>
    <xf numFmtId="0" fontId="12" fillId="0" borderId="19" xfId="0" applyFont="1" applyBorder="1"/>
    <xf numFmtId="0" fontId="12" fillId="2" borderId="30" xfId="0" applyFont="1" applyFill="1" applyBorder="1"/>
    <xf numFmtId="0" fontId="12" fillId="13" borderId="32" xfId="0" applyFont="1" applyFill="1" applyBorder="1" applyAlignment="1">
      <alignment horizontal="center"/>
    </xf>
    <xf numFmtId="0" fontId="4" fillId="9" borderId="58" xfId="0" applyFont="1" applyFill="1" applyBorder="1" applyAlignment="1">
      <alignment horizontal="center" textRotation="90"/>
    </xf>
    <xf numFmtId="0" fontId="0" fillId="0" borderId="36" xfId="0" applyBorder="1"/>
    <xf numFmtId="10" fontId="17" fillId="0" borderId="0" xfId="0" applyNumberFormat="1" applyFont="1"/>
    <xf numFmtId="164" fontId="17" fillId="0" borderId="0" xfId="0" applyNumberFormat="1" applyFont="1"/>
    <xf numFmtId="0" fontId="23" fillId="16" borderId="39" xfId="1" applyFont="1" applyFill="1" applyBorder="1" applyAlignment="1">
      <alignment horizontal="center"/>
    </xf>
    <xf numFmtId="10" fontId="0" fillId="0" borderId="0" xfId="0" applyNumberFormat="1"/>
    <xf numFmtId="10" fontId="17" fillId="0" borderId="72" xfId="0" applyNumberFormat="1" applyFont="1" applyBorder="1"/>
    <xf numFmtId="0" fontId="17" fillId="15" borderId="72" xfId="0" applyFont="1" applyFill="1" applyBorder="1"/>
    <xf numFmtId="0" fontId="0" fillId="0" borderId="70" xfId="0" applyBorder="1"/>
    <xf numFmtId="0" fontId="0" fillId="0" borderId="72" xfId="0" applyBorder="1"/>
    <xf numFmtId="0" fontId="24" fillId="0" borderId="72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1" fontId="12" fillId="0" borderId="30" xfId="0" applyNumberFormat="1" applyFont="1" applyBorder="1" applyAlignment="1">
      <alignment horizontal="right"/>
    </xf>
    <xf numFmtId="1" fontId="8" fillId="0" borderId="5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1" fontId="12" fillId="0" borderId="45" xfId="0" applyNumberFormat="1" applyFont="1" applyBorder="1" applyAlignment="1">
      <alignment horizontal="right"/>
    </xf>
    <xf numFmtId="0" fontId="6" fillId="0" borderId="39" xfId="0" applyFont="1" applyBorder="1"/>
    <xf numFmtId="1" fontId="12" fillId="0" borderId="28" xfId="0" applyNumberFormat="1" applyFont="1" applyBorder="1" applyAlignment="1">
      <alignment horizontal="right"/>
    </xf>
    <xf numFmtId="1" fontId="12" fillId="0" borderId="76" xfId="0" applyNumberFormat="1" applyFont="1" applyBorder="1" applyAlignment="1">
      <alignment horizontal="right"/>
    </xf>
    <xf numFmtId="0" fontId="9" fillId="0" borderId="52" xfId="0" applyFont="1" applyBorder="1"/>
    <xf numFmtId="0" fontId="12" fillId="2" borderId="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2" borderId="35" xfId="0" applyNumberFormat="1" applyFont="1" applyFill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1" fontId="8" fillId="0" borderId="48" xfId="0" applyNumberFormat="1" applyFont="1" applyBorder="1" applyAlignment="1">
      <alignment horizontal="right"/>
    </xf>
    <xf numFmtId="1" fontId="8" fillId="0" borderId="39" xfId="0" applyNumberFormat="1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1" fontId="12" fillId="0" borderId="48" xfId="0" applyNumberFormat="1" applyFont="1" applyBorder="1"/>
    <xf numFmtId="1" fontId="8" fillId="0" borderId="39" xfId="0" applyNumberFormat="1" applyFont="1" applyBorder="1"/>
    <xf numFmtId="0" fontId="8" fillId="0" borderId="83" xfId="0" applyFont="1" applyBorder="1"/>
    <xf numFmtId="0" fontId="5" fillId="13" borderId="25" xfId="0" applyFont="1" applyFill="1" applyBorder="1" applyAlignment="1">
      <alignment horizontal="center"/>
    </xf>
    <xf numFmtId="0" fontId="12" fillId="0" borderId="30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1" fontId="12" fillId="11" borderId="30" xfId="0" applyNumberFormat="1" applyFont="1" applyFill="1" applyBorder="1"/>
    <xf numFmtId="1" fontId="12" fillId="6" borderId="30" xfId="0" applyNumberFormat="1" applyFont="1" applyFill="1" applyBorder="1"/>
    <xf numFmtId="0" fontId="12" fillId="0" borderId="57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72" xfId="0" applyFont="1" applyBorder="1" applyAlignment="1">
      <alignment horizontal="right"/>
    </xf>
    <xf numFmtId="0" fontId="12" fillId="0" borderId="37" xfId="0" applyFont="1" applyBorder="1"/>
    <xf numFmtId="0" fontId="12" fillId="0" borderId="5" xfId="0" applyFont="1" applyBorder="1"/>
    <xf numFmtId="49" fontId="12" fillId="0" borderId="37" xfId="0" applyNumberFormat="1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1" fontId="8" fillId="0" borderId="82" xfId="0" applyNumberFormat="1" applyFont="1" applyBorder="1" applyAlignment="1">
      <alignment horizontal="right"/>
    </xf>
    <xf numFmtId="1" fontId="8" fillId="0" borderId="47" xfId="0" applyNumberFormat="1" applyFont="1" applyBorder="1" applyAlignment="1">
      <alignment horizontal="right"/>
    </xf>
    <xf numFmtId="1" fontId="8" fillId="0" borderId="56" xfId="0" applyNumberFormat="1" applyFont="1" applyBorder="1" applyAlignment="1">
      <alignment horizontal="right"/>
    </xf>
    <xf numFmtId="1" fontId="12" fillId="0" borderId="82" xfId="0" applyNumberFormat="1" applyFont="1" applyBorder="1"/>
    <xf numFmtId="1" fontId="12" fillId="0" borderId="47" xfId="0" applyNumberFormat="1" applyFont="1" applyBorder="1"/>
    <xf numFmtId="1" fontId="12" fillId="0" borderId="50" xfId="0" applyNumberFormat="1" applyFont="1" applyBorder="1"/>
    <xf numFmtId="1" fontId="12" fillId="0" borderId="18" xfId="0" applyNumberFormat="1" applyFont="1" applyBorder="1"/>
    <xf numFmtId="1" fontId="12" fillId="11" borderId="5" xfId="0" applyNumberFormat="1" applyFont="1" applyFill="1" applyBorder="1"/>
    <xf numFmtId="0" fontId="25" fillId="0" borderId="7" xfId="0" applyFont="1" applyBorder="1"/>
    <xf numFmtId="0" fontId="8" fillId="0" borderId="87" xfId="0" applyFont="1" applyBorder="1" applyAlignment="1">
      <alignment horizontal="right"/>
    </xf>
    <xf numFmtId="0" fontId="1" fillId="0" borderId="34" xfId="0" applyFont="1" applyBorder="1"/>
    <xf numFmtId="0" fontId="1" fillId="0" borderId="89" xfId="0" applyFont="1" applyBorder="1"/>
    <xf numFmtId="0" fontId="12" fillId="11" borderId="5" xfId="0" applyFont="1" applyFill="1" applyBorder="1" applyAlignment="1">
      <alignment horizontal="center"/>
    </xf>
    <xf numFmtId="0" fontId="12" fillId="11" borderId="8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right"/>
    </xf>
    <xf numFmtId="0" fontId="22" fillId="10" borderId="70" xfId="0" applyFont="1" applyFill="1" applyBorder="1"/>
    <xf numFmtId="49" fontId="0" fillId="0" borderId="0" xfId="0" applyNumberFormat="1" applyAlignment="1">
      <alignment wrapText="1"/>
    </xf>
    <xf numFmtId="1" fontId="8" fillId="0" borderId="37" xfId="0" applyNumberFormat="1" applyFont="1" applyBorder="1"/>
    <xf numFmtId="0" fontId="23" fillId="18" borderId="62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12" fillId="0" borderId="14" xfId="0" applyFont="1" applyBorder="1"/>
    <xf numFmtId="0" fontId="12" fillId="0" borderId="17" xfId="0" applyFont="1" applyBorder="1"/>
    <xf numFmtId="0" fontId="12" fillId="0" borderId="64" xfId="0" applyFont="1" applyBorder="1"/>
    <xf numFmtId="0" fontId="12" fillId="0" borderId="68" xfId="0" applyFont="1" applyBorder="1"/>
    <xf numFmtId="0" fontId="12" fillId="0" borderId="69" xfId="0" applyFont="1" applyBorder="1"/>
    <xf numFmtId="0" fontId="12" fillId="0" borderId="87" xfId="0" applyFont="1" applyBorder="1" applyAlignment="1">
      <alignment horizontal="right"/>
    </xf>
    <xf numFmtId="0" fontId="23" fillId="17" borderId="39" xfId="0" applyFont="1" applyFill="1" applyBorder="1" applyAlignment="1">
      <alignment horizontal="center"/>
    </xf>
    <xf numFmtId="1" fontId="12" fillId="0" borderId="5" xfId="0" applyNumberFormat="1" applyFont="1" applyBorder="1"/>
    <xf numFmtId="0" fontId="21" fillId="0" borderId="30" xfId="0" applyFont="1" applyBorder="1"/>
    <xf numFmtId="1" fontId="21" fillId="0" borderId="11" xfId="0" applyNumberFormat="1" applyFont="1" applyBorder="1"/>
    <xf numFmtId="1" fontId="21" fillId="0" borderId="5" xfId="0" applyNumberFormat="1" applyFont="1" applyBorder="1"/>
    <xf numFmtId="0" fontId="12" fillId="0" borderId="44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12" fillId="0" borderId="25" xfId="0" applyFont="1" applyBorder="1" applyAlignment="1">
      <alignment horizontal="right"/>
    </xf>
    <xf numFmtId="0" fontId="21" fillId="0" borderId="25" xfId="0" applyFont="1" applyBorder="1"/>
    <xf numFmtId="1" fontId="21" fillId="0" borderId="3" xfId="0" applyNumberFormat="1" applyFont="1" applyBorder="1"/>
    <xf numFmtId="0" fontId="12" fillId="0" borderId="34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1" fontId="12" fillId="0" borderId="37" xfId="0" applyNumberFormat="1" applyFont="1" applyBorder="1" applyAlignment="1">
      <alignment horizontal="right"/>
    </xf>
    <xf numFmtId="1" fontId="12" fillId="0" borderId="5" xfId="0" applyNumberFormat="1" applyFont="1" applyBorder="1" applyAlignment="1">
      <alignment horizontal="right"/>
    </xf>
    <xf numFmtId="1" fontId="12" fillId="0" borderId="42" xfId="0" applyNumberFormat="1" applyFont="1" applyBorder="1" applyAlignment="1">
      <alignment horizontal="right"/>
    </xf>
    <xf numFmtId="1" fontId="21" fillId="0" borderId="37" xfId="0" applyNumberFormat="1" applyFont="1" applyBorder="1"/>
    <xf numFmtId="1" fontId="21" fillId="0" borderId="42" xfId="0" applyNumberFormat="1" applyFont="1" applyBorder="1"/>
    <xf numFmtId="0" fontId="12" fillId="0" borderId="91" xfId="0" applyFont="1" applyBorder="1" applyAlignment="1">
      <alignment horizontal="right"/>
    </xf>
    <xf numFmtId="1" fontId="12" fillId="0" borderId="37" xfId="0" applyNumberFormat="1" applyFont="1" applyBorder="1"/>
    <xf numFmtId="1" fontId="12" fillId="0" borderId="42" xfId="0" applyNumberFormat="1" applyFont="1" applyBorder="1"/>
    <xf numFmtId="0" fontId="12" fillId="2" borderId="30" xfId="0" applyFont="1" applyFill="1" applyBorder="1" applyAlignment="1">
      <alignment horizontal="right"/>
    </xf>
    <xf numFmtId="0" fontId="5" fillId="2" borderId="30" xfId="0" applyFont="1" applyFill="1" applyBorder="1"/>
    <xf numFmtId="1" fontId="12" fillId="0" borderId="30" xfId="0" applyNumberFormat="1" applyFont="1" applyBorder="1"/>
    <xf numFmtId="1" fontId="12" fillId="2" borderId="11" xfId="0" applyNumberFormat="1" applyFont="1" applyFill="1" applyBorder="1" applyAlignment="1">
      <alignment horizontal="right"/>
    </xf>
    <xf numFmtId="0" fontId="20" fillId="0" borderId="3" xfId="0" applyFont="1" applyBorder="1"/>
    <xf numFmtId="0" fontId="5" fillId="0" borderId="12" xfId="0" applyFont="1" applyBorder="1"/>
    <xf numFmtId="0" fontId="26" fillId="0" borderId="30" xfId="0" applyFont="1" applyBorder="1" applyAlignment="1">
      <alignment horizontal="right" vertical="center"/>
    </xf>
    <xf numFmtId="0" fontId="20" fillId="0" borderId="54" xfId="0" applyFont="1" applyBorder="1"/>
    <xf numFmtId="0" fontId="5" fillId="0" borderId="30" xfId="0" applyFont="1" applyBorder="1"/>
    <xf numFmtId="0" fontId="5" fillId="0" borderId="41" xfId="0" applyFont="1" applyBorder="1"/>
    <xf numFmtId="0" fontId="12" fillId="4" borderId="30" xfId="0" applyFont="1" applyFill="1" applyBorder="1"/>
    <xf numFmtId="0" fontId="12" fillId="14" borderId="11" xfId="0" applyFont="1" applyFill="1" applyBorder="1"/>
    <xf numFmtId="1" fontId="21" fillId="0" borderId="11" xfId="0" applyNumberFormat="1" applyFont="1" applyBorder="1" applyAlignment="1">
      <alignment horizontal="right" vertical="center"/>
    </xf>
    <xf numFmtId="0" fontId="21" fillId="0" borderId="54" xfId="0" applyFont="1" applyBorder="1"/>
    <xf numFmtId="1" fontId="12" fillId="14" borderId="11" xfId="0" applyNumberFormat="1" applyFont="1" applyFill="1" applyBorder="1"/>
    <xf numFmtId="1" fontId="12" fillId="14" borderId="18" xfId="0" applyNumberFormat="1" applyFont="1" applyFill="1" applyBorder="1"/>
    <xf numFmtId="164" fontId="21" fillId="0" borderId="0" xfId="0" applyNumberFormat="1" applyFont="1"/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/>
    <xf numFmtId="1" fontId="21" fillId="0" borderId="0" xfId="0" applyNumberFormat="1" applyFont="1"/>
    <xf numFmtId="0" fontId="5" fillId="0" borderId="0" xfId="0" applyFont="1"/>
    <xf numFmtId="0" fontId="5" fillId="0" borderId="66" xfId="0" applyFont="1" applyBorder="1"/>
    <xf numFmtId="1" fontId="12" fillId="0" borderId="18" xfId="0" applyNumberFormat="1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1" fontId="16" fillId="0" borderId="0" xfId="0" applyNumberFormat="1" applyFont="1" applyAlignment="1">
      <alignment horizontal="right" vertical="center"/>
    </xf>
    <xf numFmtId="0" fontId="12" fillId="0" borderId="67" xfId="0" applyFont="1" applyBorder="1" applyAlignment="1">
      <alignment horizontal="right"/>
    </xf>
    <xf numFmtId="0" fontId="5" fillId="0" borderId="0" xfId="0" applyFont="1" applyAlignment="1">
      <alignment horizontal="right"/>
    </xf>
    <xf numFmtId="1" fontId="12" fillId="19" borderId="11" xfId="0" applyNumberFormat="1" applyFont="1" applyFill="1" applyBorder="1"/>
    <xf numFmtId="0" fontId="12" fillId="19" borderId="11" xfId="0" applyFont="1" applyFill="1" applyBorder="1" applyAlignment="1">
      <alignment horizontal="right"/>
    </xf>
    <xf numFmtId="0" fontId="5" fillId="9" borderId="32" xfId="0" applyFont="1" applyFill="1" applyBorder="1" applyAlignment="1">
      <alignment horizontal="right"/>
    </xf>
    <xf numFmtId="0" fontId="21" fillId="0" borderId="37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42" xfId="0" applyFont="1" applyBorder="1" applyAlignment="1">
      <alignment horizontal="left"/>
    </xf>
    <xf numFmtId="0" fontId="8" fillId="0" borderId="0" xfId="0" applyFont="1"/>
    <xf numFmtId="0" fontId="17" fillId="0" borderId="11" xfId="0" applyFont="1" applyBorder="1" applyAlignment="1">
      <alignment horizontal="center"/>
    </xf>
    <xf numFmtId="0" fontId="8" fillId="21" borderId="11" xfId="0" applyFont="1" applyFill="1" applyBorder="1" applyAlignment="1">
      <alignment horizontal="center"/>
    </xf>
    <xf numFmtId="0" fontId="17" fillId="20" borderId="11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20" borderId="18" xfId="0" applyFont="1" applyFill="1" applyBorder="1" applyAlignment="1">
      <alignment horizontal="center"/>
    </xf>
    <xf numFmtId="0" fontId="17" fillId="21" borderId="18" xfId="0" applyFont="1" applyFill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17" fillId="0" borderId="18" xfId="0" applyFont="1" applyBorder="1"/>
    <xf numFmtId="1" fontId="21" fillId="0" borderId="37" xfId="0" applyNumberFormat="1" applyFont="1" applyBorder="1" applyAlignment="1">
      <alignment horizontal="center"/>
    </xf>
    <xf numFmtId="1" fontId="21" fillId="21" borderId="37" xfId="0" applyNumberFormat="1" applyFont="1" applyFill="1" applyBorder="1" applyAlignment="1">
      <alignment horizontal="center"/>
    </xf>
    <xf numFmtId="0" fontId="17" fillId="21" borderId="11" xfId="0" applyFont="1" applyFill="1" applyBorder="1" applyAlignment="1">
      <alignment horizontal="center"/>
    </xf>
    <xf numFmtId="0" fontId="17" fillId="0" borderId="36" xfId="0" applyFont="1" applyBorder="1"/>
    <xf numFmtId="1" fontId="17" fillId="0" borderId="25" xfId="0" applyNumberFormat="1" applyFont="1" applyBorder="1"/>
    <xf numFmtId="0" fontId="8" fillId="0" borderId="11" xfId="0" applyFont="1" applyBorder="1"/>
    <xf numFmtId="0" fontId="8" fillId="0" borderId="18" xfId="0" applyFont="1" applyBorder="1"/>
    <xf numFmtId="0" fontId="17" fillId="0" borderId="70" xfId="0" applyFont="1" applyBorder="1"/>
    <xf numFmtId="0" fontId="17" fillId="0" borderId="0" xfId="0" applyFont="1" applyAlignment="1">
      <alignment horizontal="left"/>
    </xf>
    <xf numFmtId="0" fontId="8" fillId="0" borderId="54" xfId="0" applyFont="1" applyBorder="1"/>
    <xf numFmtId="0" fontId="17" fillId="0" borderId="11" xfId="0" applyFont="1" applyBorder="1"/>
    <xf numFmtId="0" fontId="8" fillId="0" borderId="11" xfId="0" applyFont="1" applyBorder="1" applyAlignment="1">
      <alignment horizontal="right"/>
    </xf>
    <xf numFmtId="0" fontId="17" fillId="0" borderId="25" xfId="0" applyFont="1" applyBorder="1"/>
    <xf numFmtId="0" fontId="17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17" fillId="0" borderId="25" xfId="0" applyFont="1" applyBorder="1" applyAlignment="1">
      <alignment horizontal="left"/>
    </xf>
    <xf numFmtId="0" fontId="17" fillId="20" borderId="30" xfId="0" applyFont="1" applyFill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21" borderId="30" xfId="0" applyFont="1" applyFill="1" applyBorder="1" applyAlignment="1">
      <alignment horizontal="center"/>
    </xf>
    <xf numFmtId="0" fontId="8" fillId="0" borderId="30" xfId="0" applyFont="1" applyBorder="1"/>
    <xf numFmtId="1" fontId="21" fillId="20" borderId="37" xfId="0" applyNumberFormat="1" applyFont="1" applyFill="1" applyBorder="1" applyAlignment="1">
      <alignment horizontal="center"/>
    </xf>
    <xf numFmtId="1" fontId="17" fillId="20" borderId="25" xfId="0" applyNumberFormat="1" applyFont="1" applyFill="1" applyBorder="1" applyAlignment="1">
      <alignment horizontal="center"/>
    </xf>
    <xf numFmtId="1" fontId="17" fillId="0" borderId="25" xfId="0" applyNumberFormat="1" applyFont="1" applyBorder="1" applyAlignment="1">
      <alignment horizontal="center"/>
    </xf>
    <xf numFmtId="1" fontId="17" fillId="21" borderId="25" xfId="0" applyNumberFormat="1" applyFont="1" applyFill="1" applyBorder="1" applyAlignment="1">
      <alignment horizontal="center"/>
    </xf>
    <xf numFmtId="0" fontId="17" fillId="20" borderId="25" xfId="0" applyFont="1" applyFill="1" applyBorder="1" applyAlignment="1">
      <alignment horizontal="center"/>
    </xf>
    <xf numFmtId="0" fontId="17" fillId="21" borderId="25" xfId="0" applyFont="1" applyFill="1" applyBorder="1" applyAlignment="1">
      <alignment horizontal="center"/>
    </xf>
    <xf numFmtId="0" fontId="23" fillId="18" borderId="61" xfId="0" applyFont="1" applyFill="1" applyBorder="1" applyAlignment="1">
      <alignment horizontal="center"/>
    </xf>
    <xf numFmtId="0" fontId="23" fillId="18" borderId="90" xfId="0" applyFont="1" applyFill="1" applyBorder="1" applyAlignment="1">
      <alignment horizontal="center"/>
    </xf>
    <xf numFmtId="0" fontId="23" fillId="16" borderId="1" xfId="1" applyFont="1" applyFill="1" applyBorder="1" applyAlignment="1">
      <alignment horizontal="center"/>
    </xf>
    <xf numFmtId="0" fontId="23" fillId="16" borderId="2" xfId="1" applyFont="1" applyFill="1" applyBorder="1" applyAlignment="1">
      <alignment horizontal="center"/>
    </xf>
    <xf numFmtId="0" fontId="23" fillId="16" borderId="39" xfId="1" applyFont="1" applyFill="1" applyBorder="1" applyAlignment="1">
      <alignment horizontal="center"/>
    </xf>
    <xf numFmtId="0" fontId="23" fillId="17" borderId="36" xfId="0" applyFont="1" applyFill="1" applyBorder="1" applyAlignment="1">
      <alignment horizontal="center"/>
    </xf>
    <xf numFmtId="0" fontId="23" fillId="17" borderId="39" xfId="0" applyFont="1" applyFill="1" applyBorder="1" applyAlignment="1">
      <alignment horizontal="center"/>
    </xf>
    <xf numFmtId="0" fontId="23" fillId="18" borderId="60" xfId="0" applyFont="1" applyFill="1" applyBorder="1" applyAlignment="1">
      <alignment horizontal="center"/>
    </xf>
    <xf numFmtId="0" fontId="27" fillId="0" borderId="7" xfId="0" applyFont="1" applyBorder="1" applyAlignment="1">
      <alignment horizontal="left"/>
    </xf>
    <xf numFmtId="0" fontId="12" fillId="9" borderId="25" xfId="0" applyFont="1" applyFill="1" applyBorder="1" applyAlignment="1">
      <alignment horizontal="center"/>
    </xf>
    <xf numFmtId="0" fontId="28" fillId="0" borderId="14" xfId="0" applyFont="1" applyBorder="1" applyAlignment="1">
      <alignment vertical="center"/>
    </xf>
    <xf numFmtId="0" fontId="29" fillId="9" borderId="32" xfId="0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1" fontId="12" fillId="5" borderId="11" xfId="0" applyNumberFormat="1" applyFont="1" applyFill="1" applyBorder="1" applyAlignment="1">
      <alignment horizontal="right"/>
    </xf>
    <xf numFmtId="1" fontId="12" fillId="9" borderId="6" xfId="0" applyNumberFormat="1" applyFont="1" applyFill="1" applyBorder="1" applyAlignment="1">
      <alignment horizontal="right" vertical="center"/>
    </xf>
    <xf numFmtId="1" fontId="12" fillId="5" borderId="11" xfId="0" applyNumberFormat="1" applyFont="1" applyFill="1" applyBorder="1" applyAlignment="1">
      <alignment horizontal="right" vertical="center"/>
    </xf>
    <xf numFmtId="1" fontId="12" fillId="0" borderId="11" xfId="0" applyNumberFormat="1" applyFont="1" applyBorder="1" applyAlignment="1">
      <alignment horizontal="right" vertical="center"/>
    </xf>
    <xf numFmtId="1" fontId="12" fillId="0" borderId="15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1" fontId="12" fillId="5" borderId="18" xfId="0" applyNumberFormat="1" applyFont="1" applyFill="1" applyBorder="1" applyAlignment="1">
      <alignment horizontal="right"/>
    </xf>
    <xf numFmtId="1" fontId="12" fillId="0" borderId="19" xfId="0" applyNumberFormat="1" applyFont="1" applyBorder="1" applyAlignment="1">
      <alignment horizontal="right"/>
    </xf>
    <xf numFmtId="164" fontId="12" fillId="0" borderId="37" xfId="0" applyNumberFormat="1" applyFont="1" applyBorder="1" applyAlignment="1">
      <alignment horizontal="right"/>
    </xf>
    <xf numFmtId="1" fontId="12" fillId="5" borderId="5" xfId="0" applyNumberFormat="1" applyFont="1" applyFill="1" applyBorder="1" applyAlignment="1">
      <alignment horizontal="right"/>
    </xf>
    <xf numFmtId="1" fontId="12" fillId="0" borderId="38" xfId="0" applyNumberFormat="1" applyFont="1" applyBorder="1" applyAlignment="1">
      <alignment horizontal="right"/>
    </xf>
    <xf numFmtId="1" fontId="12" fillId="9" borderId="25" xfId="0" applyNumberFormat="1" applyFont="1" applyFill="1" applyBorder="1" applyAlignment="1">
      <alignment horizontal="right"/>
    </xf>
    <xf numFmtId="164" fontId="12" fillId="0" borderId="27" xfId="0" applyNumberFormat="1" applyFont="1" applyBorder="1" applyAlignment="1">
      <alignment horizontal="right"/>
    </xf>
    <xf numFmtId="1" fontId="12" fillId="0" borderId="0" xfId="0" applyNumberFormat="1" applyFont="1" applyAlignment="1">
      <alignment horizontal="right"/>
    </xf>
    <xf numFmtId="1" fontId="12" fillId="2" borderId="11" xfId="0" applyNumberFormat="1" applyFont="1" applyFill="1" applyBorder="1" applyAlignment="1">
      <alignment horizontal="right" vertical="center"/>
    </xf>
    <xf numFmtId="1" fontId="12" fillId="0" borderId="28" xfId="0" applyNumberFormat="1" applyFont="1" applyBorder="1" applyAlignment="1">
      <alignment horizontal="right" vertical="center"/>
    </xf>
    <xf numFmtId="1" fontId="12" fillId="2" borderId="18" xfId="0" applyNumberFormat="1" applyFont="1" applyFill="1" applyBorder="1" applyAlignment="1">
      <alignment horizontal="right"/>
    </xf>
    <xf numFmtId="164" fontId="12" fillId="0" borderId="44" xfId="0" applyNumberFormat="1" applyFont="1" applyBorder="1" applyAlignment="1">
      <alignment horizontal="right"/>
    </xf>
    <xf numFmtId="1" fontId="12" fillId="2" borderId="45" xfId="0" applyNumberFormat="1" applyFont="1" applyFill="1" applyBorder="1" applyAlignment="1">
      <alignment horizontal="right"/>
    </xf>
    <xf numFmtId="1" fontId="12" fillId="0" borderId="48" xfId="0" applyNumberFormat="1" applyFont="1" applyBorder="1" applyAlignment="1">
      <alignment horizontal="right"/>
    </xf>
    <xf numFmtId="1" fontId="12" fillId="9" borderId="46" xfId="0" applyNumberFormat="1" applyFont="1" applyFill="1" applyBorder="1" applyAlignment="1">
      <alignment horizontal="right" vertical="center"/>
    </xf>
    <xf numFmtId="0" fontId="30" fillId="0" borderId="37" xfId="0" applyFont="1" applyBorder="1" applyAlignment="1">
      <alignment horizontal="right" vertical="center"/>
    </xf>
    <xf numFmtId="1" fontId="12" fillId="9" borderId="25" xfId="0" applyNumberFormat="1" applyFont="1" applyFill="1" applyBorder="1" applyAlignment="1">
      <alignment horizontal="right" vertical="center"/>
    </xf>
    <xf numFmtId="0" fontId="12" fillId="0" borderId="27" xfId="0" applyFont="1" applyBorder="1"/>
    <xf numFmtId="0" fontId="12" fillId="0" borderId="0" xfId="0" applyFont="1"/>
    <xf numFmtId="0" fontId="25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" fontId="12" fillId="2" borderId="21" xfId="0" applyNumberFormat="1" applyFont="1" applyFill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/>
    </xf>
    <xf numFmtId="1" fontId="12" fillId="9" borderId="43" xfId="0" applyNumberFormat="1" applyFont="1" applyFill="1" applyBorder="1" applyAlignment="1">
      <alignment horizontal="right" vertical="center"/>
    </xf>
    <xf numFmtId="0" fontId="30" fillId="0" borderId="27" xfId="0" applyFont="1" applyBorder="1" applyAlignment="1">
      <alignment vertical="center"/>
    </xf>
    <xf numFmtId="1" fontId="30" fillId="0" borderId="47" xfId="0" applyNumberFormat="1" applyFont="1" applyBorder="1" applyAlignment="1">
      <alignment horizontal="right" vertical="center"/>
    </xf>
    <xf numFmtId="0" fontId="31" fillId="0" borderId="0" xfId="0" applyFont="1"/>
    <xf numFmtId="0" fontId="12" fillId="0" borderId="54" xfId="0" applyFont="1" applyBorder="1"/>
    <xf numFmtId="0" fontId="5" fillId="13" borderId="25" xfId="0" applyFont="1" applyFill="1" applyBorder="1"/>
    <xf numFmtId="0" fontId="25" fillId="0" borderId="63" xfId="0" applyFont="1" applyBorder="1" applyAlignment="1">
      <alignment horizontal="left"/>
    </xf>
    <xf numFmtId="0" fontId="5" fillId="0" borderId="59" xfId="0" applyFont="1" applyBorder="1"/>
    <xf numFmtId="0" fontId="5" fillId="0" borderId="16" xfId="0" applyFont="1" applyBorder="1"/>
    <xf numFmtId="1" fontId="12" fillId="0" borderId="0" xfId="0" applyNumberFormat="1" applyFont="1" applyAlignment="1">
      <alignment horizontal="right" vertical="center"/>
    </xf>
    <xf numFmtId="164" fontId="5" fillId="0" borderId="16" xfId="0" applyNumberFormat="1" applyFont="1" applyBorder="1"/>
    <xf numFmtId="1" fontId="12" fillId="0" borderId="18" xfId="0" applyNumberFormat="1" applyFont="1" applyBorder="1" applyAlignment="1">
      <alignment horizontal="right" vertical="center"/>
    </xf>
    <xf numFmtId="164" fontId="5" fillId="0" borderId="23" xfId="0" applyNumberFormat="1" applyFont="1" applyBorder="1"/>
    <xf numFmtId="1" fontId="12" fillId="14" borderId="5" xfId="0" applyNumberFormat="1" applyFont="1" applyFill="1" applyBorder="1" applyAlignment="1">
      <alignment horizontal="right"/>
    </xf>
    <xf numFmtId="0" fontId="12" fillId="3" borderId="65" xfId="0" applyFont="1" applyFill="1" applyBorder="1"/>
    <xf numFmtId="164" fontId="5" fillId="7" borderId="5" xfId="0" applyNumberFormat="1" applyFont="1" applyFill="1" applyBorder="1"/>
    <xf numFmtId="164" fontId="5" fillId="7" borderId="26" xfId="0" applyNumberFormat="1" applyFont="1" applyFill="1" applyBorder="1"/>
    <xf numFmtId="1" fontId="12" fillId="11" borderId="25" xfId="0" applyNumberFormat="1" applyFont="1" applyFill="1" applyBorder="1"/>
    <xf numFmtId="0" fontId="12" fillId="3" borderId="25" xfId="0" applyFont="1" applyFill="1" applyBorder="1"/>
    <xf numFmtId="0" fontId="12" fillId="11" borderId="25" xfId="0" applyFont="1" applyFill="1" applyBorder="1"/>
    <xf numFmtId="1" fontId="12" fillId="0" borderId="57" xfId="0" applyNumberFormat="1" applyFont="1" applyBorder="1" applyAlignment="1">
      <alignment horizontal="right"/>
    </xf>
    <xf numFmtId="1" fontId="12" fillId="0" borderId="85" xfId="0" applyNumberFormat="1" applyFont="1" applyBorder="1" applyAlignment="1">
      <alignment horizontal="right" vertical="center"/>
    </xf>
    <xf numFmtId="0" fontId="8" fillId="0" borderId="27" xfId="0" applyFont="1" applyBorder="1"/>
    <xf numFmtId="0" fontId="5" fillId="0" borderId="70" xfId="0" applyFont="1" applyBorder="1"/>
    <xf numFmtId="164" fontId="1" fillId="0" borderId="39" xfId="0" applyNumberFormat="1" applyFont="1" applyBorder="1"/>
    <xf numFmtId="164" fontId="1" fillId="0" borderId="0" xfId="0" applyNumberFormat="1" applyFont="1"/>
    <xf numFmtId="1" fontId="5" fillId="0" borderId="81" xfId="0" applyNumberFormat="1" applyFont="1" applyBorder="1"/>
    <xf numFmtId="0" fontId="5" fillId="0" borderId="39" xfId="0" applyFont="1" applyBorder="1"/>
    <xf numFmtId="1" fontId="12" fillId="0" borderId="84" xfId="0" applyNumberFormat="1" applyFont="1" applyBorder="1" applyAlignment="1">
      <alignment horizontal="right"/>
    </xf>
    <xf numFmtId="1" fontId="12" fillId="0" borderId="86" xfId="0" applyNumberFormat="1" applyFont="1" applyBorder="1" applyAlignment="1">
      <alignment horizontal="right" vertical="center"/>
    </xf>
    <xf numFmtId="164" fontId="12" fillId="0" borderId="88" xfId="0" applyNumberFormat="1" applyFont="1" applyBorder="1" applyAlignment="1">
      <alignment horizontal="right"/>
    </xf>
    <xf numFmtId="1" fontId="12" fillId="0" borderId="77" xfId="0" applyNumberFormat="1" applyFont="1" applyBorder="1" applyAlignment="1">
      <alignment horizontal="right" vertical="center"/>
    </xf>
    <xf numFmtId="1" fontId="5" fillId="0" borderId="78" xfId="0" applyNumberFormat="1" applyFont="1" applyBorder="1"/>
    <xf numFmtId="0" fontId="5" fillId="0" borderId="79" xfId="0" applyFont="1" applyBorder="1"/>
    <xf numFmtId="0" fontId="1" fillId="0" borderId="47" xfId="0" applyFont="1" applyBorder="1"/>
    <xf numFmtId="0" fontId="1" fillId="0" borderId="50" xfId="0" applyFont="1" applyBorder="1"/>
    <xf numFmtId="1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13" borderId="25" xfId="0" applyNumberFormat="1" applyFont="1" applyFill="1" applyBorder="1" applyAlignment="1">
      <alignment horizontal="right"/>
    </xf>
    <xf numFmtId="0" fontId="12" fillId="0" borderId="66" xfId="0" applyFont="1" applyBorder="1"/>
    <xf numFmtId="0" fontId="8" fillId="0" borderId="2" xfId="0" applyFont="1" applyBorder="1"/>
    <xf numFmtId="0" fontId="12" fillId="0" borderId="26" xfId="0" applyFont="1" applyBorder="1"/>
    <xf numFmtId="0" fontId="8" fillId="0" borderId="27" xfId="0" applyFont="1" applyBorder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0" fontId="8" fillId="0" borderId="55" xfId="0" applyFont="1" applyBorder="1"/>
    <xf numFmtId="0" fontId="8" fillId="0" borderId="70" xfId="0" applyFont="1" applyBorder="1" applyAlignment="1">
      <alignment horizontal="right"/>
    </xf>
    <xf numFmtId="0" fontId="31" fillId="0" borderId="27" xfId="0" applyFont="1" applyBorder="1"/>
    <xf numFmtId="0" fontId="5" fillId="13" borderId="32" xfId="0" applyFont="1" applyFill="1" applyBorder="1"/>
    <xf numFmtId="0" fontId="31" fillId="0" borderId="64" xfId="0" applyFont="1" applyBorder="1"/>
    <xf numFmtId="0" fontId="12" fillId="13" borderId="6" xfId="0" applyFont="1" applyFill="1" applyBorder="1"/>
    <xf numFmtId="0" fontId="12" fillId="0" borderId="64" xfId="0" applyFont="1" applyBorder="1" applyAlignment="1">
      <alignment vertical="center"/>
    </xf>
    <xf numFmtId="1" fontId="12" fillId="13" borderId="25" xfId="0" applyNumberFormat="1" applyFont="1" applyFill="1" applyBorder="1"/>
    <xf numFmtId="1" fontId="12" fillId="0" borderId="0" xfId="0" applyNumberFormat="1" applyFont="1"/>
    <xf numFmtId="0" fontId="5" fillId="13" borderId="3" xfId="0" applyFont="1" applyFill="1" applyBorder="1" applyAlignment="1">
      <alignment horizontal="center"/>
    </xf>
    <xf numFmtId="0" fontId="25" fillId="0" borderId="63" xfId="0" applyFont="1" applyBorder="1"/>
    <xf numFmtId="1" fontId="12" fillId="9" borderId="49" xfId="0" applyNumberFormat="1" applyFont="1" applyFill="1" applyBorder="1" applyAlignment="1">
      <alignment horizontal="right" vertical="center"/>
    </xf>
    <xf numFmtId="1" fontId="12" fillId="0" borderId="53" xfId="0" applyNumberFormat="1" applyFont="1" applyBorder="1" applyAlignment="1">
      <alignment horizontal="right"/>
    </xf>
    <xf numFmtId="1" fontId="12" fillId="9" borderId="52" xfId="0" applyNumberFormat="1" applyFont="1" applyFill="1" applyBorder="1" applyAlignment="1">
      <alignment horizontal="right" vertical="center"/>
    </xf>
    <xf numFmtId="0" fontId="12" fillId="3" borderId="5" xfId="0" applyFont="1" applyFill="1" applyBorder="1"/>
    <xf numFmtId="0" fontId="12" fillId="11" borderId="5" xfId="0" applyFont="1" applyFill="1" applyBorder="1"/>
    <xf numFmtId="1" fontId="12" fillId="9" borderId="3" xfId="0" applyNumberFormat="1" applyFont="1" applyFill="1" applyBorder="1" applyAlignment="1">
      <alignment horizontal="right" vertical="center"/>
    </xf>
    <xf numFmtId="1" fontId="12" fillId="0" borderId="34" xfId="0" applyNumberFormat="1" applyFont="1" applyBorder="1" applyAlignment="1">
      <alignment horizontal="right"/>
    </xf>
    <xf numFmtId="1" fontId="12" fillId="0" borderId="35" xfId="0" applyNumberFormat="1" applyFont="1" applyBorder="1" applyAlignment="1">
      <alignment horizontal="right"/>
    </xf>
    <xf numFmtId="1" fontId="12" fillId="0" borderId="91" xfId="0" applyNumberFormat="1" applyFont="1" applyBorder="1" applyAlignment="1">
      <alignment horizontal="right"/>
    </xf>
    <xf numFmtId="0" fontId="5" fillId="0" borderId="50" xfId="0" applyFont="1" applyBorder="1"/>
    <xf numFmtId="0" fontId="12" fillId="0" borderId="70" xfId="0" applyFont="1" applyBorder="1"/>
    <xf numFmtId="0" fontId="12" fillId="0" borderId="71" xfId="0" applyFont="1" applyBorder="1"/>
    <xf numFmtId="1" fontId="12" fillId="3" borderId="25" xfId="0" applyNumberFormat="1" applyFont="1" applyFill="1" applyBorder="1"/>
    <xf numFmtId="0" fontId="5" fillId="12" borderId="25" xfId="0" applyFont="1" applyFill="1" applyBorder="1" applyAlignment="1">
      <alignment horizontal="center"/>
    </xf>
    <xf numFmtId="0" fontId="5" fillId="0" borderId="27" xfId="0" applyFont="1" applyBorder="1"/>
    <xf numFmtId="0" fontId="12" fillId="0" borderId="46" xfId="0" applyFont="1" applyBorder="1"/>
    <xf numFmtId="0" fontId="12" fillId="12" borderId="32" xfId="0" applyFont="1" applyFill="1" applyBorder="1"/>
    <xf numFmtId="0" fontId="12" fillId="12" borderId="6" xfId="0" applyFont="1" applyFill="1" applyBorder="1"/>
    <xf numFmtId="1" fontId="12" fillId="12" borderId="6" xfId="0" applyNumberFormat="1" applyFont="1" applyFill="1" applyBorder="1"/>
    <xf numFmtId="0" fontId="12" fillId="0" borderId="43" xfId="0" applyFont="1" applyBorder="1"/>
    <xf numFmtId="1" fontId="12" fillId="12" borderId="25" xfId="0" applyNumberFormat="1" applyFont="1" applyFill="1" applyBorder="1"/>
    <xf numFmtId="1" fontId="12" fillId="0" borderId="1" xfId="0" applyNumberFormat="1" applyFont="1" applyBorder="1"/>
    <xf numFmtId="1" fontId="12" fillId="0" borderId="2" xfId="0" applyNumberFormat="1" applyFont="1" applyBorder="1"/>
    <xf numFmtId="164" fontId="12" fillId="0" borderId="0" xfId="0" applyNumberFormat="1" applyFont="1"/>
    <xf numFmtId="0" fontId="12" fillId="12" borderId="24" xfId="0" applyFont="1" applyFill="1" applyBorder="1"/>
    <xf numFmtId="0" fontId="12" fillId="3" borderId="42" xfId="0" applyFont="1" applyFill="1" applyBorder="1"/>
    <xf numFmtId="0" fontId="12" fillId="12" borderId="25" xfId="0" applyFont="1" applyFill="1" applyBorder="1"/>
    <xf numFmtId="0" fontId="12" fillId="12" borderId="33" xfId="0" applyFont="1" applyFill="1" applyBorder="1"/>
    <xf numFmtId="0" fontId="5" fillId="12" borderId="25" xfId="0" applyFont="1" applyFill="1" applyBorder="1"/>
    <xf numFmtId="0" fontId="5" fillId="0" borderId="13" xfId="0" applyFont="1" applyBorder="1"/>
    <xf numFmtId="0" fontId="5" fillId="0" borderId="2" xfId="0" applyFont="1" applyBorder="1"/>
    <xf numFmtId="0" fontId="12" fillId="0" borderId="25" xfId="0" applyFont="1" applyBorder="1"/>
    <xf numFmtId="0" fontId="5" fillId="0" borderId="80" xfId="0" applyFont="1" applyBorder="1"/>
    <xf numFmtId="0" fontId="12" fillId="12" borderId="25" xfId="0" applyFont="1" applyFill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54" xfId="0" applyFont="1" applyBorder="1" applyAlignment="1">
      <alignment horizontal="left"/>
    </xf>
    <xf numFmtId="0" fontId="12" fillId="0" borderId="54" xfId="0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3">
    <cellStyle name="Bad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8B8B"/>
      <color rgb="FF0066FF"/>
      <color rgb="FFFF5050"/>
      <color rgb="FFFFFFCC"/>
      <color rgb="FFCCCCFF"/>
      <color rgb="FFCCE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2772281172014832E-2"/>
          <c:y val="0.10698170731707317"/>
          <c:w val="0.91596997335082164"/>
          <c:h val="0.66921067793355093"/>
        </c:manualLayout>
      </c:layout>
      <c:lineChart>
        <c:grouping val="standard"/>
        <c:varyColors val="0"/>
        <c:ser>
          <c:idx val="0"/>
          <c:order val="0"/>
          <c:tx>
            <c:strRef>
              <c:f>'Statistikk HRS 2022'!$A$87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2022'!$B$87:$M$87</c:f>
              <c:numCache>
                <c:formatCode>General</c:formatCode>
                <c:ptCount val="12"/>
                <c:pt idx="0">
                  <c:v>337</c:v>
                </c:pt>
                <c:pt idx="1">
                  <c:v>343</c:v>
                </c:pt>
                <c:pt idx="2">
                  <c:v>393</c:v>
                </c:pt>
                <c:pt idx="3">
                  <c:v>431</c:v>
                </c:pt>
                <c:pt idx="4">
                  <c:v>533</c:v>
                </c:pt>
                <c:pt idx="5">
                  <c:v>558</c:v>
                </c:pt>
                <c:pt idx="6">
                  <c:v>820</c:v>
                </c:pt>
                <c:pt idx="7">
                  <c:v>525</c:v>
                </c:pt>
                <c:pt idx="8">
                  <c:v>460</c:v>
                </c:pt>
                <c:pt idx="9">
                  <c:v>465</c:v>
                </c:pt>
                <c:pt idx="10">
                  <c:v>339</c:v>
                </c:pt>
                <c:pt idx="11">
                  <c:v>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8E5-4D9D-99AC-DF6ABE33EE09}"/>
            </c:ext>
          </c:extLst>
        </c:ser>
        <c:ser>
          <c:idx val="1"/>
          <c:order val="1"/>
          <c:tx>
            <c:strRef>
              <c:f>'Statistikk HRS 2022'!$A$88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2022'!$B$88:$M$88</c:f>
              <c:numCache>
                <c:formatCode>General</c:formatCode>
                <c:ptCount val="12"/>
                <c:pt idx="0">
                  <c:v>351</c:v>
                </c:pt>
                <c:pt idx="1">
                  <c:v>356</c:v>
                </c:pt>
                <c:pt idx="2">
                  <c:v>379</c:v>
                </c:pt>
                <c:pt idx="3">
                  <c:v>458</c:v>
                </c:pt>
                <c:pt idx="4">
                  <c:v>423</c:v>
                </c:pt>
                <c:pt idx="5">
                  <c:v>566</c:v>
                </c:pt>
                <c:pt idx="6">
                  <c:v>693</c:v>
                </c:pt>
                <c:pt idx="7">
                  <c:v>540</c:v>
                </c:pt>
                <c:pt idx="8">
                  <c:v>486</c:v>
                </c:pt>
                <c:pt idx="9">
                  <c:v>385</c:v>
                </c:pt>
                <c:pt idx="10">
                  <c:v>328</c:v>
                </c:pt>
                <c:pt idx="11">
                  <c:v>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8E5-4D9D-99AC-DF6ABE33EE09}"/>
            </c:ext>
          </c:extLst>
        </c:ser>
        <c:ser>
          <c:idx val="2"/>
          <c:order val="2"/>
          <c:tx>
            <c:strRef>
              <c:f>'Statistikk HRS 2022'!$A$89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2022'!$B$89:$M$89</c:f>
              <c:numCache>
                <c:formatCode>General</c:formatCode>
                <c:ptCount val="12"/>
                <c:pt idx="0">
                  <c:v>354</c:v>
                </c:pt>
                <c:pt idx="1">
                  <c:v>365</c:v>
                </c:pt>
                <c:pt idx="2">
                  <c:v>316</c:v>
                </c:pt>
                <c:pt idx="3">
                  <c:v>401</c:v>
                </c:pt>
                <c:pt idx="4">
                  <c:v>446</c:v>
                </c:pt>
                <c:pt idx="5">
                  <c:v>578</c:v>
                </c:pt>
                <c:pt idx="6">
                  <c:v>745</c:v>
                </c:pt>
                <c:pt idx="7">
                  <c:v>612</c:v>
                </c:pt>
                <c:pt idx="8">
                  <c:v>497</c:v>
                </c:pt>
                <c:pt idx="9">
                  <c:v>443</c:v>
                </c:pt>
                <c:pt idx="10">
                  <c:v>381</c:v>
                </c:pt>
                <c:pt idx="11">
                  <c:v>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8E5-4D9D-99AC-DF6ABE33EE09}"/>
            </c:ext>
          </c:extLst>
        </c:ser>
        <c:ser>
          <c:idx val="3"/>
          <c:order val="3"/>
          <c:tx>
            <c:strRef>
              <c:f>'Statistikk HRS 2022'!$A$90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2022'!$B$90:$M$90</c:f>
              <c:numCache>
                <c:formatCode>General</c:formatCode>
                <c:ptCount val="12"/>
                <c:pt idx="0">
                  <c:v>380</c:v>
                </c:pt>
                <c:pt idx="1">
                  <c:v>323</c:v>
                </c:pt>
                <c:pt idx="2">
                  <c:v>365</c:v>
                </c:pt>
                <c:pt idx="3">
                  <c:v>380</c:v>
                </c:pt>
                <c:pt idx="4">
                  <c:v>478</c:v>
                </c:pt>
                <c:pt idx="5">
                  <c:v>519</c:v>
                </c:pt>
                <c:pt idx="6">
                  <c:v>679</c:v>
                </c:pt>
                <c:pt idx="7">
                  <c:v>543</c:v>
                </c:pt>
                <c:pt idx="8">
                  <c:v>466</c:v>
                </c:pt>
                <c:pt idx="9">
                  <c:v>475</c:v>
                </c:pt>
                <c:pt idx="10">
                  <c:v>413</c:v>
                </c:pt>
                <c:pt idx="11">
                  <c:v>337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8E5-4D9D-99AC-DF6ABE33EE09}"/>
            </c:ext>
          </c:extLst>
        </c:ser>
        <c:ser>
          <c:idx val="4"/>
          <c:order val="4"/>
          <c:tx>
            <c:strRef>
              <c:f>'Statistikk HRS 2022'!$A$91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2022'!$B$86:$M$86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2022'!$B$91:$M$91</c:f>
              <c:numCache>
                <c:formatCode>0</c:formatCode>
                <c:ptCount val="12"/>
                <c:pt idx="0">
                  <c:v>377</c:v>
                </c:pt>
                <c:pt idx="1">
                  <c:v>360</c:v>
                </c:pt>
                <c:pt idx="2">
                  <c:v>352</c:v>
                </c:pt>
                <c:pt idx="3">
                  <c:v>445</c:v>
                </c:pt>
                <c:pt idx="4">
                  <c:v>438</c:v>
                </c:pt>
                <c:pt idx="5">
                  <c:v>527</c:v>
                </c:pt>
                <c:pt idx="6">
                  <c:v>670</c:v>
                </c:pt>
                <c:pt idx="7">
                  <c:v>592</c:v>
                </c:pt>
                <c:pt idx="8">
                  <c:v>467</c:v>
                </c:pt>
                <c:pt idx="9">
                  <c:v>432</c:v>
                </c:pt>
                <c:pt idx="10">
                  <c:v>349</c:v>
                </c:pt>
                <c:pt idx="11">
                  <c:v>348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8E5-4D9D-99AC-DF6ABE33E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790272"/>
        <c:axId val="749786112"/>
      </c:lineChart>
      <c:catAx>
        <c:axId val="74979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9786112"/>
        <c:crosses val="autoZero"/>
        <c:auto val="1"/>
        <c:lblAlgn val="ctr"/>
        <c:lblOffset val="100"/>
        <c:noMultiLvlLbl val="0"/>
      </c:catAx>
      <c:valAx>
        <c:axId val="74978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979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'Statistikk HRS 2022'!$T$87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2022'!$U$86:$AF$86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2022'!$U$87:$AF$87</c:f>
              <c:numCache>
                <c:formatCode>General</c:formatCode>
                <c:ptCount val="12"/>
                <c:pt idx="0">
                  <c:v>179</c:v>
                </c:pt>
                <c:pt idx="1">
                  <c:v>241</c:v>
                </c:pt>
                <c:pt idx="2">
                  <c:v>375</c:v>
                </c:pt>
                <c:pt idx="3">
                  <c:v>256</c:v>
                </c:pt>
                <c:pt idx="4">
                  <c:v>239</c:v>
                </c:pt>
                <c:pt idx="5">
                  <c:v>234</c:v>
                </c:pt>
                <c:pt idx="6">
                  <c:v>301</c:v>
                </c:pt>
                <c:pt idx="7">
                  <c:v>261</c:v>
                </c:pt>
                <c:pt idx="8">
                  <c:v>224</c:v>
                </c:pt>
                <c:pt idx="9">
                  <c:v>209</c:v>
                </c:pt>
                <c:pt idx="10">
                  <c:v>244</c:v>
                </c:pt>
                <c:pt idx="11">
                  <c:v>206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14-4B26-8FF2-A0599B0B94BB}"/>
            </c:ext>
          </c:extLst>
        </c:ser>
        <c:ser>
          <c:idx val="1"/>
          <c:order val="1"/>
          <c:tx>
            <c:strRef>
              <c:f>'Statistikk HRS 2022'!$T$88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2022'!$U$86:$AF$86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2022'!$U$88:$AF$88</c:f>
              <c:numCache>
                <c:formatCode>General</c:formatCode>
                <c:ptCount val="12"/>
                <c:pt idx="0">
                  <c:v>239</c:v>
                </c:pt>
                <c:pt idx="1">
                  <c:v>206</c:v>
                </c:pt>
                <c:pt idx="2">
                  <c:v>301</c:v>
                </c:pt>
                <c:pt idx="3">
                  <c:v>297</c:v>
                </c:pt>
                <c:pt idx="4">
                  <c:v>245</c:v>
                </c:pt>
                <c:pt idx="5">
                  <c:v>268</c:v>
                </c:pt>
                <c:pt idx="6">
                  <c:v>315</c:v>
                </c:pt>
                <c:pt idx="7">
                  <c:v>318</c:v>
                </c:pt>
                <c:pt idx="8">
                  <c:v>249</c:v>
                </c:pt>
                <c:pt idx="9">
                  <c:v>219</c:v>
                </c:pt>
                <c:pt idx="10">
                  <c:v>191</c:v>
                </c:pt>
                <c:pt idx="11">
                  <c:v>191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F14-4B26-8FF2-A0599B0B94BB}"/>
            </c:ext>
          </c:extLst>
        </c:ser>
        <c:ser>
          <c:idx val="2"/>
          <c:order val="2"/>
          <c:tx>
            <c:strRef>
              <c:f>'Statistikk HRS 2022'!$T$89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2022'!$U$86:$AF$86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2022'!$U$89:$AF$89</c:f>
              <c:numCache>
                <c:formatCode>General</c:formatCode>
                <c:ptCount val="12"/>
                <c:pt idx="0">
                  <c:v>202</c:v>
                </c:pt>
                <c:pt idx="1">
                  <c:v>217</c:v>
                </c:pt>
                <c:pt idx="2">
                  <c:v>259</c:v>
                </c:pt>
                <c:pt idx="3">
                  <c:v>211</c:v>
                </c:pt>
                <c:pt idx="4">
                  <c:v>199</c:v>
                </c:pt>
                <c:pt idx="5">
                  <c:v>257</c:v>
                </c:pt>
                <c:pt idx="6">
                  <c:v>292</c:v>
                </c:pt>
                <c:pt idx="7">
                  <c:v>240</c:v>
                </c:pt>
                <c:pt idx="8">
                  <c:v>218</c:v>
                </c:pt>
                <c:pt idx="9">
                  <c:v>206</c:v>
                </c:pt>
                <c:pt idx="10">
                  <c:v>173</c:v>
                </c:pt>
                <c:pt idx="11">
                  <c:v>171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F14-4B26-8FF2-A0599B0B94BB}"/>
            </c:ext>
          </c:extLst>
        </c:ser>
        <c:ser>
          <c:idx val="3"/>
          <c:order val="3"/>
          <c:tx>
            <c:strRef>
              <c:f>'Statistikk HRS 2022'!$T$90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2022'!$U$86:$AF$86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2022'!$U$90:$AF$90</c:f>
              <c:numCache>
                <c:formatCode>General</c:formatCode>
                <c:ptCount val="12"/>
                <c:pt idx="0">
                  <c:v>173</c:v>
                </c:pt>
                <c:pt idx="1">
                  <c:v>177</c:v>
                </c:pt>
                <c:pt idx="2">
                  <c:v>257</c:v>
                </c:pt>
                <c:pt idx="3">
                  <c:v>266</c:v>
                </c:pt>
                <c:pt idx="4">
                  <c:v>242</c:v>
                </c:pt>
                <c:pt idx="5">
                  <c:v>250</c:v>
                </c:pt>
                <c:pt idx="6">
                  <c:v>312</c:v>
                </c:pt>
                <c:pt idx="7">
                  <c:v>282</c:v>
                </c:pt>
                <c:pt idx="8">
                  <c:v>247</c:v>
                </c:pt>
                <c:pt idx="9">
                  <c:v>225</c:v>
                </c:pt>
                <c:pt idx="10">
                  <c:v>212</c:v>
                </c:pt>
                <c:pt idx="11">
                  <c:v>176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F14-4B26-8FF2-A0599B0B94BB}"/>
            </c:ext>
          </c:extLst>
        </c:ser>
        <c:ser>
          <c:idx val="4"/>
          <c:order val="4"/>
          <c:tx>
            <c:strRef>
              <c:f>'Statistikk HRS 2022'!$T$91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2022'!$U$86:$AF$86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2022'!$U$91:$AF$91</c:f>
              <c:numCache>
                <c:formatCode>0</c:formatCode>
                <c:ptCount val="12"/>
                <c:pt idx="0">
                  <c:v>216</c:v>
                </c:pt>
                <c:pt idx="1">
                  <c:v>235</c:v>
                </c:pt>
                <c:pt idx="2">
                  <c:v>281</c:v>
                </c:pt>
                <c:pt idx="3">
                  <c:v>268</c:v>
                </c:pt>
                <c:pt idx="4">
                  <c:v>243</c:v>
                </c:pt>
                <c:pt idx="5">
                  <c:v>291</c:v>
                </c:pt>
                <c:pt idx="6">
                  <c:v>329</c:v>
                </c:pt>
                <c:pt idx="7">
                  <c:v>322</c:v>
                </c:pt>
                <c:pt idx="8">
                  <c:v>285</c:v>
                </c:pt>
                <c:pt idx="9">
                  <c:v>222</c:v>
                </c:pt>
                <c:pt idx="10">
                  <c:v>225</c:v>
                </c:pt>
                <c:pt idx="11">
                  <c:v>221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F14-4B26-8FF2-A0599B0B9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887279"/>
        <c:axId val="681886863"/>
      </c:lineChart>
      <c:catAx>
        <c:axId val="68188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1886863"/>
        <c:crosses val="autoZero"/>
        <c:auto val="1"/>
        <c:lblAlgn val="ctr"/>
        <c:lblOffset val="100"/>
        <c:noMultiLvlLbl val="0"/>
      </c:catAx>
      <c:valAx>
        <c:axId val="68188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1887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'Statistikk HRS 2022'!$AO$87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2022'!$AP$86:$BA$86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2022'!$AP$87:$BA$87</c:f>
              <c:numCache>
                <c:formatCode>General</c:formatCode>
                <c:ptCount val="12"/>
                <c:pt idx="0">
                  <c:v>516</c:v>
                </c:pt>
                <c:pt idx="1">
                  <c:v>584</c:v>
                </c:pt>
                <c:pt idx="2">
                  <c:v>768</c:v>
                </c:pt>
                <c:pt idx="3">
                  <c:v>687</c:v>
                </c:pt>
                <c:pt idx="4">
                  <c:v>772</c:v>
                </c:pt>
                <c:pt idx="5">
                  <c:v>792</c:v>
                </c:pt>
                <c:pt idx="6">
                  <c:v>1121</c:v>
                </c:pt>
                <c:pt idx="7">
                  <c:v>786</c:v>
                </c:pt>
                <c:pt idx="8">
                  <c:v>684</c:v>
                </c:pt>
                <c:pt idx="9">
                  <c:v>674</c:v>
                </c:pt>
                <c:pt idx="10">
                  <c:v>583</c:v>
                </c:pt>
                <c:pt idx="11">
                  <c:v>540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6CC-4DAD-A336-5CFC09E39A38}"/>
            </c:ext>
          </c:extLst>
        </c:ser>
        <c:ser>
          <c:idx val="1"/>
          <c:order val="1"/>
          <c:tx>
            <c:strRef>
              <c:f>'Statistikk HRS 2022'!$AO$88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2022'!$AP$86:$BA$86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2022'!$AP$88:$BA$88</c:f>
              <c:numCache>
                <c:formatCode>General</c:formatCode>
                <c:ptCount val="12"/>
                <c:pt idx="0">
                  <c:v>590</c:v>
                </c:pt>
                <c:pt idx="1">
                  <c:v>561</c:v>
                </c:pt>
                <c:pt idx="2">
                  <c:v>680</c:v>
                </c:pt>
                <c:pt idx="3">
                  <c:v>755</c:v>
                </c:pt>
                <c:pt idx="4">
                  <c:v>668</c:v>
                </c:pt>
                <c:pt idx="5">
                  <c:v>834</c:v>
                </c:pt>
                <c:pt idx="6">
                  <c:v>1008</c:v>
                </c:pt>
                <c:pt idx="7">
                  <c:v>858</c:v>
                </c:pt>
                <c:pt idx="8">
                  <c:v>734</c:v>
                </c:pt>
                <c:pt idx="9">
                  <c:v>604</c:v>
                </c:pt>
                <c:pt idx="10">
                  <c:v>519</c:v>
                </c:pt>
                <c:pt idx="11">
                  <c:v>572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6CC-4DAD-A336-5CFC09E39A38}"/>
            </c:ext>
          </c:extLst>
        </c:ser>
        <c:ser>
          <c:idx val="2"/>
          <c:order val="2"/>
          <c:tx>
            <c:strRef>
              <c:f>'Statistikk HRS 2022'!$AO$89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2022'!$AP$86:$BA$86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2022'!$AP$89:$BA$89</c:f>
              <c:numCache>
                <c:formatCode>General</c:formatCode>
                <c:ptCount val="12"/>
                <c:pt idx="0">
                  <c:v>556</c:v>
                </c:pt>
                <c:pt idx="1">
                  <c:v>582</c:v>
                </c:pt>
                <c:pt idx="2">
                  <c:v>575</c:v>
                </c:pt>
                <c:pt idx="3">
                  <c:v>612</c:v>
                </c:pt>
                <c:pt idx="4">
                  <c:v>645</c:v>
                </c:pt>
                <c:pt idx="5">
                  <c:v>835</c:v>
                </c:pt>
                <c:pt idx="6">
                  <c:v>1037</c:v>
                </c:pt>
                <c:pt idx="7">
                  <c:v>852</c:v>
                </c:pt>
                <c:pt idx="8">
                  <c:v>715</c:v>
                </c:pt>
                <c:pt idx="9">
                  <c:v>649</c:v>
                </c:pt>
                <c:pt idx="10">
                  <c:v>553</c:v>
                </c:pt>
                <c:pt idx="11">
                  <c:v>572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6CC-4DAD-A336-5CFC09E39A38}"/>
            </c:ext>
          </c:extLst>
        </c:ser>
        <c:ser>
          <c:idx val="3"/>
          <c:order val="3"/>
          <c:tx>
            <c:strRef>
              <c:f>'Statistikk HRS 2022'!$AO$90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2022'!$AP$86:$BA$86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2022'!$AP$90:$BA$90</c:f>
              <c:numCache>
                <c:formatCode>General</c:formatCode>
                <c:ptCount val="12"/>
                <c:pt idx="0">
                  <c:v>554</c:v>
                </c:pt>
                <c:pt idx="1">
                  <c:v>493</c:v>
                </c:pt>
                <c:pt idx="2">
                  <c:v>622</c:v>
                </c:pt>
                <c:pt idx="3">
                  <c:v>641</c:v>
                </c:pt>
                <c:pt idx="4">
                  <c:v>721</c:v>
                </c:pt>
                <c:pt idx="5">
                  <c:v>764</c:v>
                </c:pt>
                <c:pt idx="6">
                  <c:v>991</c:v>
                </c:pt>
                <c:pt idx="7">
                  <c:v>825</c:v>
                </c:pt>
                <c:pt idx="8">
                  <c:v>708</c:v>
                </c:pt>
                <c:pt idx="9">
                  <c:v>700</c:v>
                </c:pt>
                <c:pt idx="10">
                  <c:v>622</c:v>
                </c:pt>
                <c:pt idx="11">
                  <c:v>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6CC-4DAD-A336-5CFC09E39A38}"/>
            </c:ext>
          </c:extLst>
        </c:ser>
        <c:ser>
          <c:idx val="4"/>
          <c:order val="4"/>
          <c:tx>
            <c:strRef>
              <c:f>'Statistikk HRS 2022'!$AO$91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'Statistikk HRS 2022'!$AP$86:$BA$86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'Statistikk HRS 2022'!$AP$91:$BA$91</c:f>
              <c:numCache>
                <c:formatCode>General</c:formatCode>
                <c:ptCount val="12"/>
                <c:pt idx="0">
                  <c:v>593</c:v>
                </c:pt>
                <c:pt idx="1">
                  <c:v>595</c:v>
                </c:pt>
                <c:pt idx="2">
                  <c:v>633</c:v>
                </c:pt>
                <c:pt idx="3">
                  <c:v>713</c:v>
                </c:pt>
                <c:pt idx="4">
                  <c:v>681</c:v>
                </c:pt>
                <c:pt idx="5">
                  <c:v>818</c:v>
                </c:pt>
                <c:pt idx="6">
                  <c:v>999</c:v>
                </c:pt>
                <c:pt idx="7">
                  <c:v>914</c:v>
                </c:pt>
                <c:pt idx="8">
                  <c:v>752</c:v>
                </c:pt>
                <c:pt idx="9">
                  <c:v>654</c:v>
                </c:pt>
                <c:pt idx="10">
                  <c:v>574</c:v>
                </c:pt>
                <c:pt idx="11">
                  <c:v>569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6CC-4DAD-A336-5CFC09E39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067295"/>
        <c:axId val="829068959"/>
      </c:lineChart>
      <c:catAx>
        <c:axId val="82906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29068959"/>
        <c:crosses val="autoZero"/>
        <c:auto val="1"/>
        <c:lblAlgn val="ctr"/>
        <c:lblOffset val="100"/>
        <c:noMultiLvlLbl val="0"/>
      </c:catAx>
      <c:valAx>
        <c:axId val="82906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2906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2274659</xdr:colOff>
      <xdr:row>92</xdr:row>
      <xdr:rowOff>84364</xdr:rowOff>
    </xdr:from>
    <xdr:to>
      <xdr:col>15</xdr:col>
      <xdr:colOff>166309</xdr:colOff>
      <xdr:row>112</xdr:row>
      <xdr:rowOff>58964</xdr:rowOff>
    </xdr:to>
    <xdr:graphicFrame macro="">
      <xdr:nvGraphicFramePr>
        <xdr:cNvPr id="3" name="Diagram 2" descr="En graf som viser fordelingen av hendelser i løpet av året i Sør-Norge. Det er en klar topp i juli, og så blir det stadig færre hendelser ut over resten av året før det tar seg opp igjen til våren.">
          <a:extLst>
            <a:ext uri="{FF2B5EF4-FFF2-40B4-BE49-F238E27FC236}">
              <a16:creationId xmlns:a16="http://schemas.microsoft.com/office/drawing/2014/main" id="{978F9207-43E1-71E1-D868-CA9CE279A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1962451</xdr:colOff>
      <xdr:row>94</xdr:row>
      <xdr:rowOff>10281</xdr:rowOff>
    </xdr:from>
    <xdr:to>
      <xdr:col>33</xdr:col>
      <xdr:colOff>74082</xdr:colOff>
      <xdr:row>114</xdr:row>
      <xdr:rowOff>37797</xdr:rowOff>
    </xdr:to>
    <xdr:graphicFrame macro="">
      <xdr:nvGraphicFramePr>
        <xdr:cNvPr id="7" name="Diagram 6" descr="Dette er en graf som viser hendelser i Nord-Norge fordelt på årets måneder. Her er det en topp i februar mars (skrefiske) før det daler igjen utover våren og får en rundere topp i juli-august. ">
          <a:extLst>
            <a:ext uri="{FF2B5EF4-FFF2-40B4-BE49-F238E27FC236}">
              <a16:creationId xmlns:a16="http://schemas.microsoft.com/office/drawing/2014/main" id="{815BC571-F7C4-BA87-9801-C1ABFCB6F4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456596</xdr:colOff>
      <xdr:row>91</xdr:row>
      <xdr:rowOff>120650</xdr:rowOff>
    </xdr:from>
    <xdr:to>
      <xdr:col>53</xdr:col>
      <xdr:colOff>666750</xdr:colOff>
      <xdr:row>108</xdr:row>
      <xdr:rowOff>84666</xdr:rowOff>
    </xdr:to>
    <xdr:graphicFrame macro="">
      <xdr:nvGraphicFramePr>
        <xdr:cNvPr id="8" name="Diagram 7" descr="Dette er en graf som viser antall hendelser totalt for Hovedredningssentralen i hele Norge i løpet av et kalender år. Siden volumet av hendelser er størst i Sør-Norge viser grafen en topp rundt sommerferien. ">
          <a:extLst>
            <a:ext uri="{FF2B5EF4-FFF2-40B4-BE49-F238E27FC236}">
              <a16:creationId xmlns:a16="http://schemas.microsoft.com/office/drawing/2014/main" id="{046A17CC-D74B-C4DB-926B-D92EC0B40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16</xdr:col>
      <xdr:colOff>223308</xdr:colOff>
      <xdr:row>38</xdr:row>
      <xdr:rowOff>104775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0" y="1143000"/>
          <a:ext cx="11653308" cy="62007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40000"/>
            </a:lnSpc>
            <a:spcBef>
              <a:spcPts val="1200"/>
            </a:spcBef>
            <a:spcAft>
              <a:spcPts val="0"/>
            </a:spcAft>
          </a:pPr>
          <a:r>
            <a:rPr lang="nb-NO" sz="14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Merknad</a:t>
          </a:r>
          <a:r>
            <a:rPr lang="nb-NO" sz="140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 til s</a:t>
          </a:r>
          <a:r>
            <a:rPr lang="nb-NO" sz="14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tatistikk over registrerte hendelser ved Hovedredningssentralen </a:t>
          </a:r>
          <a:r>
            <a:rPr lang="nb-NO" sz="14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for 2020</a:t>
          </a:r>
          <a:endParaRPr lang="nb-NO" sz="1400" b="1">
            <a:solidFill>
              <a:srgbClr val="FF0000"/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Cordia New"/>
          </a:endParaRPr>
        </a:p>
        <a:p>
          <a:pPr>
            <a:lnSpc>
              <a:spcPct val="150000"/>
            </a:lnSpc>
            <a:spcAft>
              <a:spcPts val="600"/>
            </a:spcAft>
          </a:pP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2020 har vært et spesielt år ifm Koronapandemien og det var knyttet spenning til hvilken effekt dette ville ha på antall hendelser i redningstjenesten. Totalt har HRS registrert en svak nedgang på 3% fra 8383 i 2019 til 8127 i 2020 for begge redningssentralene samlet. Her er det imidlertid en uventet stor forskjell på landsdelene i og med at Nord-Norge har hatt en nedgang på hele 12,9%, mens Sør-Norge har hatt en økning på 2,5%. Det er nærliggende å anta at dette kan ha sammenheng med at fraværet av utenlandske turister har hatt større effekt i Nord-Norge enn det har hatt i Sør-Nrge, men også reduksjonen i antall nødsignaler mottatt via</a:t>
          </a:r>
          <a:r>
            <a:rPr lang="nb-NO" sz="1200" baseline="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satelittsystemet COSPAS SARSAT bidrar til denne forskjellen</a:t>
          </a: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. </a:t>
          </a:r>
          <a:endParaRPr lang="nb-NO" sz="1200">
            <a:effectLst/>
            <a:latin typeface="Arial" panose="020B0604020202020204" pitchFamily="34" charset="0"/>
            <a:ea typeface="Arial" panose="020B0604020202020204" pitchFamily="34" charset="0"/>
            <a:cs typeface="Cordia New"/>
          </a:endParaRPr>
        </a:p>
        <a:p>
          <a:pPr>
            <a:lnSpc>
              <a:spcPct val="150000"/>
            </a:lnSpc>
            <a:spcAft>
              <a:spcPts val="600"/>
            </a:spcAft>
          </a:pP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Antall lufthendelser er vesentlig redusert som følge av redusert flytrafikk i 2020. Dette slår spesielt merkbart ut i statistikken for HRS NN som gjennom COSPAS SARSAT er mottaker av nødsignaler fra global flytrafikk.</a:t>
          </a:r>
          <a:endParaRPr lang="nb-NO" sz="1200">
            <a:effectLst/>
            <a:latin typeface="Arial" panose="020B0604020202020204" pitchFamily="34" charset="0"/>
            <a:ea typeface="Arial" panose="020B0604020202020204" pitchFamily="34" charset="0"/>
            <a:cs typeface="Cordia New"/>
          </a:endParaRPr>
        </a:p>
        <a:p>
          <a:pPr>
            <a:lnSpc>
              <a:spcPct val="150000"/>
            </a:lnSpc>
            <a:spcAft>
              <a:spcPts val="600"/>
            </a:spcAft>
          </a:pP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Det var ventet en økning på sjøhendelser som følge av reiseforbud til utlandet og økt salg av fritidsbåter i Norge, men det kan se ut som at fraværet av utenlandske turister har kompensert for dette i og med at antallet sjøhendelser</a:t>
          </a:r>
          <a:r>
            <a:rPr lang="nb-NO" sz="1200" baseline="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er redusert med 7,8% i forhold til 2019. Majoriteten av reduksjonen finner vi i hendelsestypen «Assistanse fartøy» som alltid er den største hendelsestypen innenfor sjøsegmentet. Noe av reduksjonen skyldes også færre MEDEVAC-hendelser - som igjen kan relateres til færre reisende på passasjerskip. Reduksjonen</a:t>
          </a:r>
          <a:r>
            <a:rPr lang="nb-NO" sz="1200" baseline="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på antall sjøhendelser var på 2,1% i Sør-Norge, mens den utgjorde hele 18,2% i Nord-Norge sammenlignet med 2019..</a:t>
          </a: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</a:t>
          </a:r>
          <a:endParaRPr lang="nb-NO" sz="1200">
            <a:effectLst/>
            <a:latin typeface="Arial" panose="020B0604020202020204" pitchFamily="34" charset="0"/>
            <a:ea typeface="Arial" panose="020B0604020202020204" pitchFamily="34" charset="0"/>
            <a:cs typeface="Cordia New"/>
          </a:endParaRPr>
        </a:p>
        <a:p>
          <a:pPr>
            <a:lnSpc>
              <a:spcPct val="150000"/>
            </a:lnSpc>
            <a:spcAft>
              <a:spcPts val="600"/>
            </a:spcAft>
          </a:pP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Antallet landredningshendelser fortsatte imidlertid å øke og økningen var på 6,4 % - fra 2983 i 2019 til 3172 i 2020 (ikke</a:t>
          </a:r>
          <a:r>
            <a:rPr lang="nb-NO" sz="1200" baseline="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inkl.</a:t>
          </a: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luftambulanseoppdrag). Dette er det høyeste antallet landredningshendelser registrert noen gang. Økningen er vurdert til primært å skyldes fortsatt vekst i uteaktivitet blant befolkningen generelt, og spesielt i 2020 pga at flere nordmenn ferierte i eget land. Det ble registrert en økning hos begge sentralene, men markant størst var denne økningen i sør. </a:t>
          </a:r>
          <a:endParaRPr lang="nb-NO" sz="1200">
            <a:effectLst/>
            <a:latin typeface="Arial" panose="020B0604020202020204" pitchFamily="34" charset="0"/>
            <a:ea typeface="Arial" panose="020B0604020202020204" pitchFamily="34" charset="0"/>
            <a:cs typeface="Cordia New"/>
          </a:endParaRPr>
        </a:p>
        <a:p>
          <a:pPr>
            <a:lnSpc>
              <a:spcPct val="150000"/>
            </a:lnSpc>
            <a:spcAft>
              <a:spcPts val="600"/>
            </a:spcAft>
          </a:pPr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Antall luftambulanseoppdrag med redningshelikopter og/eller legebil er, til tross for en reduksjon på 4,1%, fortsatt høyt med 1511 oppdrag i 2020. Også her skyldes reduksjonen lavere aktivitet i nord, mens det i sør var marginalt økt aktivitet. Av totalt 1511 luftambulanseoppdrag</a:t>
          </a:r>
          <a:r>
            <a:rPr lang="nb-NO" sz="1200" baseline="0">
              <a:effectLst/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rPr>
            <a:t> var 451 av disse uført som legebiloppdrag.</a:t>
          </a:r>
          <a:endParaRPr lang="nb-NO" sz="1200">
            <a:effectLst/>
            <a:latin typeface="Arial" panose="020B0604020202020204" pitchFamily="34" charset="0"/>
            <a:ea typeface="Arial" panose="020B0604020202020204" pitchFamily="34" charset="0"/>
            <a:cs typeface="Cordia New"/>
          </a:endParaRPr>
        </a:p>
        <a:p>
          <a:r>
            <a:rPr lang="nb-NO" sz="1200">
              <a:effectLst/>
              <a:latin typeface="Arial" panose="020B0604020202020204" pitchFamily="34" charset="0"/>
              <a:ea typeface="Arial" panose="020B0604020202020204" pitchFamily="34" charset="0"/>
            </a:rPr>
            <a:t>Gjennom året fordeler hendelsene seg som alltid med størst antall relatert til ferie og fritidsaktivitet.  Sommermånedene har derfor den høyeste konsentrasjonen av antall hendelser, med topp på 1037 i juli. Lavest aktivitet var det i desember med 516 hendelser.</a:t>
          </a:r>
        </a:p>
        <a:p>
          <a:endParaRPr lang="nb-NO" sz="1200">
            <a:effectLst/>
            <a:latin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H139"/>
  <sheetViews>
    <sheetView showZeros="0" topLeftCell="A31" zoomScale="70" zoomScaleNormal="70" zoomScaleSheetLayoutView="40" zoomScalePageLayoutView="64" workbookViewId="0">
      <selection activeCell="R86" sqref="R86"/>
    </sheetView>
  </sheetViews>
  <sheetFormatPr baseColWidth="10" defaultColWidth="11.42578125" defaultRowHeight="15"/>
  <cols>
    <col min="1" max="1" width="45.7109375" customWidth="1"/>
    <col min="2" max="12" width="6.7109375" customWidth="1"/>
    <col min="13" max="13" width="6.7109375" style="16" customWidth="1"/>
    <col min="14" max="14" width="9" customWidth="1"/>
    <col min="15" max="15" width="2.85546875" customWidth="1"/>
    <col min="16" max="16" width="7.42578125" bestFit="1" customWidth="1"/>
    <col min="17" max="17" width="7.85546875" customWidth="1"/>
    <col min="18" max="18" width="7" bestFit="1" customWidth="1"/>
    <col min="19" max="19" width="4.7109375" customWidth="1"/>
    <col min="20" max="20" width="42.42578125" customWidth="1"/>
    <col min="21" max="32" width="6.7109375" customWidth="1"/>
    <col min="33" max="33" width="8.140625" customWidth="1"/>
    <col min="34" max="34" width="3.28515625" customWidth="1"/>
    <col min="35" max="35" width="7.42578125" bestFit="1" customWidth="1"/>
    <col min="36" max="36" width="7.140625" customWidth="1"/>
    <col min="37" max="37" width="7" bestFit="1" customWidth="1"/>
    <col min="38" max="38" width="4.5703125" customWidth="1"/>
    <col min="39" max="39" width="43.28515625" customWidth="1"/>
    <col min="40" max="40" width="10" customWidth="1"/>
    <col min="41" max="41" width="10.42578125" customWidth="1"/>
    <col min="42" max="53" width="7" customWidth="1"/>
    <col min="54" max="54" width="10.5703125" bestFit="1" customWidth="1"/>
    <col min="55" max="55" width="2.140625" customWidth="1"/>
    <col min="56" max="56" width="9.28515625" customWidth="1"/>
    <col min="57" max="57" width="8" customWidth="1"/>
    <col min="58" max="58" width="8.140625" customWidth="1"/>
  </cols>
  <sheetData>
    <row r="1" spans="1:59" ht="42" customHeight="1" thickTop="1" thickBot="1">
      <c r="A1" s="247" t="s">
        <v>124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9"/>
      <c r="O1" s="73"/>
      <c r="P1" s="73"/>
      <c r="Q1" s="249"/>
      <c r="R1" s="249"/>
      <c r="S1" s="250" t="s">
        <v>125</v>
      </c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153"/>
      <c r="AH1" s="153"/>
      <c r="AI1" s="251"/>
      <c r="AJ1" s="251"/>
      <c r="AK1" s="70"/>
      <c r="AL1" s="252" t="s">
        <v>126</v>
      </c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135"/>
      <c r="BC1" s="245"/>
      <c r="BD1" s="245"/>
      <c r="BE1" s="246"/>
    </row>
    <row r="2" spans="1:59" ht="18.75" thickBot="1">
      <c r="A2" s="253" t="s">
        <v>0</v>
      </c>
      <c r="B2" s="136" t="s">
        <v>1</v>
      </c>
      <c r="C2" s="137" t="s">
        <v>2</v>
      </c>
      <c r="D2" s="136" t="s">
        <v>3</v>
      </c>
      <c r="E2" s="137" t="s">
        <v>4</v>
      </c>
      <c r="F2" s="136" t="s">
        <v>5</v>
      </c>
      <c r="G2" s="137" t="s">
        <v>6</v>
      </c>
      <c r="H2" s="136" t="s">
        <v>7</v>
      </c>
      <c r="I2" s="137" t="s">
        <v>8</v>
      </c>
      <c r="J2" s="136" t="s">
        <v>9</v>
      </c>
      <c r="K2" s="137" t="s">
        <v>10</v>
      </c>
      <c r="L2" s="136" t="s">
        <v>11</v>
      </c>
      <c r="M2" s="138" t="s">
        <v>12</v>
      </c>
      <c r="N2" s="254" t="s">
        <v>13</v>
      </c>
      <c r="O2" s="159"/>
      <c r="P2" s="160">
        <v>2021</v>
      </c>
      <c r="Q2" s="113">
        <v>2020</v>
      </c>
      <c r="R2" s="113">
        <v>2019</v>
      </c>
      <c r="S2" s="179"/>
      <c r="T2" s="161" t="s">
        <v>0</v>
      </c>
      <c r="U2" s="139" t="s">
        <v>1</v>
      </c>
      <c r="V2" s="140" t="s">
        <v>2</v>
      </c>
      <c r="W2" s="139" t="s">
        <v>3</v>
      </c>
      <c r="X2" s="140" t="s">
        <v>4</v>
      </c>
      <c r="Y2" s="139" t="s">
        <v>5</v>
      </c>
      <c r="Z2" s="140" t="s">
        <v>6</v>
      </c>
      <c r="AA2" s="139" t="s">
        <v>14</v>
      </c>
      <c r="AB2" s="140" t="s">
        <v>8</v>
      </c>
      <c r="AC2" s="139" t="s">
        <v>9</v>
      </c>
      <c r="AD2" s="140" t="s">
        <v>10</v>
      </c>
      <c r="AE2" s="139" t="s">
        <v>11</v>
      </c>
      <c r="AF2" s="141" t="s">
        <v>12</v>
      </c>
      <c r="AG2" s="103" t="s">
        <v>13</v>
      </c>
      <c r="AH2" s="378"/>
      <c r="AI2" s="379">
        <v>2021</v>
      </c>
      <c r="AJ2" s="105">
        <v>2020</v>
      </c>
      <c r="AK2" s="162">
        <v>2019</v>
      </c>
      <c r="AL2" s="339"/>
      <c r="AM2" s="347" t="s">
        <v>0</v>
      </c>
      <c r="AN2" s="180"/>
      <c r="AO2" s="180"/>
      <c r="AP2" s="146" t="s">
        <v>1</v>
      </c>
      <c r="AQ2" s="140" t="s">
        <v>2</v>
      </c>
      <c r="AR2" s="146" t="s">
        <v>3</v>
      </c>
      <c r="AS2" s="140" t="s">
        <v>4</v>
      </c>
      <c r="AT2" s="146" t="s">
        <v>5</v>
      </c>
      <c r="AU2" s="140" t="s">
        <v>6</v>
      </c>
      <c r="AV2" s="146" t="s">
        <v>14</v>
      </c>
      <c r="AW2" s="140" t="s">
        <v>8</v>
      </c>
      <c r="AX2" s="146" t="s">
        <v>9</v>
      </c>
      <c r="AY2" s="140" t="s">
        <v>10</v>
      </c>
      <c r="AZ2" s="146" t="s">
        <v>11</v>
      </c>
      <c r="BA2" s="141" t="s">
        <v>12</v>
      </c>
      <c r="BB2" s="361" t="s">
        <v>13</v>
      </c>
      <c r="BC2" s="362"/>
      <c r="BD2" s="363">
        <v>2021</v>
      </c>
      <c r="BE2" s="158">
        <v>2020</v>
      </c>
      <c r="BF2" s="158">
        <v>2019</v>
      </c>
      <c r="BG2" s="16"/>
    </row>
    <row r="3" spans="1:59">
      <c r="A3" s="255"/>
      <c r="B3" s="175"/>
      <c r="C3" s="104"/>
      <c r="D3" s="175"/>
      <c r="E3" s="104"/>
      <c r="F3" s="175"/>
      <c r="G3" s="104"/>
      <c r="H3" s="175"/>
      <c r="I3" s="104"/>
      <c r="J3" s="175"/>
      <c r="K3" s="104"/>
      <c r="L3" s="176"/>
      <c r="M3" s="14"/>
      <c r="N3" s="256"/>
      <c r="O3" s="1"/>
      <c r="P3" s="181"/>
      <c r="Q3" s="155"/>
      <c r="R3" s="155"/>
      <c r="S3" s="182"/>
      <c r="T3" s="339"/>
      <c r="U3" s="176"/>
      <c r="V3" s="183"/>
      <c r="W3" s="176"/>
      <c r="X3" s="183"/>
      <c r="Y3" s="176"/>
      <c r="Z3" s="183"/>
      <c r="AA3" s="176"/>
      <c r="AB3" s="183"/>
      <c r="AC3" s="176"/>
      <c r="AD3" s="183"/>
      <c r="AE3" s="176"/>
      <c r="AF3" s="184"/>
      <c r="AG3" s="340"/>
      <c r="AH3" s="196"/>
      <c r="AI3" s="57"/>
      <c r="AJ3" s="104"/>
      <c r="AK3" s="104"/>
      <c r="AL3" s="293"/>
      <c r="AM3" s="341"/>
      <c r="AN3" s="298" t="s">
        <v>15</v>
      </c>
      <c r="AO3" s="298" t="s">
        <v>16</v>
      </c>
      <c r="AP3" s="56"/>
      <c r="AQ3" s="185"/>
      <c r="AR3" s="56"/>
      <c r="AS3" s="185"/>
      <c r="AT3" s="56"/>
      <c r="AU3" s="185"/>
      <c r="AV3" s="56"/>
      <c r="AW3" s="57"/>
      <c r="AX3" s="56"/>
      <c r="AY3" s="57"/>
      <c r="AZ3" s="56"/>
      <c r="BA3" s="58"/>
      <c r="BB3" s="364"/>
      <c r="BC3" s="196"/>
      <c r="BD3" s="44"/>
      <c r="BE3" s="186"/>
      <c r="BF3" s="186"/>
      <c r="BG3" s="16"/>
    </row>
    <row r="4" spans="1:59">
      <c r="A4" s="257" t="s">
        <v>17</v>
      </c>
      <c r="B4" s="258"/>
      <c r="C4" s="36"/>
      <c r="D4" s="258"/>
      <c r="E4" s="36"/>
      <c r="F4" s="258"/>
      <c r="G4" s="36"/>
      <c r="H4" s="258"/>
      <c r="I4" s="36"/>
      <c r="J4" s="258"/>
      <c r="K4" s="36"/>
      <c r="L4" s="258"/>
      <c r="M4" s="15"/>
      <c r="N4" s="259">
        <f t="shared" ref="N4:N18" si="0">SUM(B4:M4)</f>
        <v>0</v>
      </c>
      <c r="O4" s="5"/>
      <c r="P4" s="187">
        <v>1</v>
      </c>
      <c r="Q4" s="156">
        <v>0</v>
      </c>
      <c r="R4" s="156">
        <v>3</v>
      </c>
      <c r="S4" s="188"/>
      <c r="T4" s="257" t="s">
        <v>17</v>
      </c>
      <c r="U4" s="60"/>
      <c r="V4" s="44"/>
      <c r="W4" s="60"/>
      <c r="X4" s="44"/>
      <c r="Y4" s="60"/>
      <c r="Z4" s="44"/>
      <c r="AA4" s="60"/>
      <c r="AB4" s="44"/>
      <c r="AC4" s="60"/>
      <c r="AD4" s="44"/>
      <c r="AE4" s="60"/>
      <c r="AF4" s="61"/>
      <c r="AG4" s="342">
        <f>SUM(U4:AF4)</f>
        <v>0</v>
      </c>
      <c r="AH4" s="196"/>
      <c r="AI4" s="44">
        <v>1</v>
      </c>
      <c r="AJ4" s="45">
        <v>0</v>
      </c>
      <c r="AK4" s="45"/>
      <c r="AL4" s="282"/>
      <c r="AM4" s="343" t="s">
        <v>17</v>
      </c>
      <c r="AN4" s="300">
        <f>BB4/BB83</f>
        <v>0</v>
      </c>
      <c r="AO4" s="300">
        <f>BB4/BB33</f>
        <v>0</v>
      </c>
      <c r="AP4" s="47">
        <f t="shared" ref="AP4:AP33" si="1">B4+U4</f>
        <v>0</v>
      </c>
      <c r="AQ4" s="43">
        <f t="shared" ref="AQ4:AQ33" si="2">C4+V4</f>
        <v>0</v>
      </c>
      <c r="AR4" s="47">
        <f t="shared" ref="AR4:AR33" si="3">D4+W4</f>
        <v>0</v>
      </c>
      <c r="AS4" s="43">
        <f t="shared" ref="AS4:AS33" si="4">E4+X4</f>
        <v>0</v>
      </c>
      <c r="AT4" s="47">
        <f t="shared" ref="AT4:AT33" si="5">F4+Y4</f>
        <v>0</v>
      </c>
      <c r="AU4" s="43">
        <f t="shared" ref="AU4:AU33" si="6">G4+Z4</f>
        <v>0</v>
      </c>
      <c r="AV4" s="47">
        <f t="shared" ref="AV4:AV33" si="7">H4+AA4</f>
        <v>0</v>
      </c>
      <c r="AW4" s="43">
        <f t="shared" ref="AW4:AW33" si="8">I4+AB4</f>
        <v>0</v>
      </c>
      <c r="AX4" s="47">
        <f t="shared" ref="AX4:AX33" si="9">J4+AC4</f>
        <v>0</v>
      </c>
      <c r="AY4" s="43">
        <f t="shared" ref="AY4:AY33" si="10">K4+AD4</f>
        <v>0</v>
      </c>
      <c r="AZ4" s="47">
        <f t="shared" ref="AZ4:AZ33" si="11">L4+AE4</f>
        <v>0</v>
      </c>
      <c r="BA4" s="43">
        <f t="shared" ref="BA4:BA33" si="12">M4+AF4</f>
        <v>0</v>
      </c>
      <c r="BB4" s="365">
        <f>AP4+AQ4+AR4+AS4+AT4+AU4+AV4+AW4+AX4+AY4+AZ4+BA4</f>
        <v>0</v>
      </c>
      <c r="BC4" s="196"/>
      <c r="BD4" s="43">
        <f>AI4+P4</f>
        <v>2</v>
      </c>
      <c r="BE4" s="189">
        <f>Q4+AJ4</f>
        <v>0</v>
      </c>
      <c r="BF4" s="189">
        <f>AK4+R4</f>
        <v>3</v>
      </c>
      <c r="BG4" s="16"/>
    </row>
    <row r="5" spans="1:59">
      <c r="A5" s="257" t="s">
        <v>18</v>
      </c>
      <c r="B5" s="260">
        <v>10</v>
      </c>
      <c r="C5" s="261">
        <v>11</v>
      </c>
      <c r="D5" s="260">
        <v>15</v>
      </c>
      <c r="E5" s="261">
        <v>29</v>
      </c>
      <c r="F5" s="260">
        <v>34</v>
      </c>
      <c r="G5" s="261">
        <v>55</v>
      </c>
      <c r="H5" s="260">
        <v>97</v>
      </c>
      <c r="I5" s="261">
        <v>74</v>
      </c>
      <c r="J5" s="260">
        <v>28</v>
      </c>
      <c r="K5" s="261">
        <v>29</v>
      </c>
      <c r="L5" s="260">
        <v>14</v>
      </c>
      <c r="M5" s="262">
        <v>11</v>
      </c>
      <c r="N5" s="259">
        <f t="shared" si="0"/>
        <v>407</v>
      </c>
      <c r="O5" s="5"/>
      <c r="P5" s="187">
        <v>377</v>
      </c>
      <c r="Q5" s="156">
        <v>518</v>
      </c>
      <c r="R5" s="156">
        <v>590</v>
      </c>
      <c r="S5" s="188"/>
      <c r="T5" s="147" t="s">
        <v>18</v>
      </c>
      <c r="U5" s="60">
        <v>11</v>
      </c>
      <c r="V5" s="44">
        <v>15</v>
      </c>
      <c r="W5" s="60">
        <v>27</v>
      </c>
      <c r="X5" s="44">
        <v>21</v>
      </c>
      <c r="Y5" s="60">
        <v>17</v>
      </c>
      <c r="Z5" s="44">
        <v>21</v>
      </c>
      <c r="AA5" s="60">
        <v>31</v>
      </c>
      <c r="AB5" s="44">
        <v>20</v>
      </c>
      <c r="AC5" s="60">
        <v>13</v>
      </c>
      <c r="AD5" s="44">
        <v>15</v>
      </c>
      <c r="AE5" s="60">
        <v>13</v>
      </c>
      <c r="AF5" s="61">
        <v>12</v>
      </c>
      <c r="AG5" s="342">
        <f>SUM(U5:AF5)</f>
        <v>216</v>
      </c>
      <c r="AH5" s="196"/>
      <c r="AI5" s="44">
        <v>262</v>
      </c>
      <c r="AJ5" s="45">
        <v>345</v>
      </c>
      <c r="AK5" s="45">
        <v>452</v>
      </c>
      <c r="AL5" s="282"/>
      <c r="AM5" s="149" t="s">
        <v>18</v>
      </c>
      <c r="AN5" s="300">
        <f>BB5/BB83</f>
        <v>7.3337257210123602E-2</v>
      </c>
      <c r="AO5" s="300">
        <f>BB5/BB33</f>
        <v>0.21767994409503844</v>
      </c>
      <c r="AP5" s="47">
        <f t="shared" si="1"/>
        <v>21</v>
      </c>
      <c r="AQ5" s="48">
        <f t="shared" si="2"/>
        <v>26</v>
      </c>
      <c r="AR5" s="47">
        <f t="shared" si="3"/>
        <v>42</v>
      </c>
      <c r="AS5" s="48">
        <f t="shared" si="4"/>
        <v>50</v>
      </c>
      <c r="AT5" s="47">
        <f t="shared" si="5"/>
        <v>51</v>
      </c>
      <c r="AU5" s="48">
        <f t="shared" si="6"/>
        <v>76</v>
      </c>
      <c r="AV5" s="47">
        <f t="shared" si="7"/>
        <v>128</v>
      </c>
      <c r="AW5" s="48">
        <f t="shared" si="8"/>
        <v>94</v>
      </c>
      <c r="AX5" s="47">
        <f t="shared" si="9"/>
        <v>41</v>
      </c>
      <c r="AY5" s="48">
        <f t="shared" si="10"/>
        <v>44</v>
      </c>
      <c r="AZ5" s="47">
        <f t="shared" si="11"/>
        <v>27</v>
      </c>
      <c r="BA5" s="48">
        <f t="shared" si="12"/>
        <v>23</v>
      </c>
      <c r="BB5" s="366">
        <f>AP5+AQ5+AR5+AS5+AT5+AU5+AV5+AW5+AX5+AY5+AZ5+BA5</f>
        <v>623</v>
      </c>
      <c r="BC5" s="196"/>
      <c r="BD5" s="43">
        <f t="shared" ref="BD5:BD32" si="13">AI5+P5</f>
        <v>639</v>
      </c>
      <c r="BE5" s="189">
        <f t="shared" ref="BE5:BE32" si="14">Q5+AJ5</f>
        <v>863</v>
      </c>
      <c r="BF5" s="189">
        <f t="shared" ref="BF5:BF32" si="15">AK5+R5</f>
        <v>1042</v>
      </c>
      <c r="BG5" s="16"/>
    </row>
    <row r="6" spans="1:59">
      <c r="A6" s="257" t="s">
        <v>19</v>
      </c>
      <c r="B6" s="260"/>
      <c r="C6" s="261"/>
      <c r="D6" s="260">
        <v>1</v>
      </c>
      <c r="E6" s="261">
        <v>1</v>
      </c>
      <c r="F6" s="260"/>
      <c r="G6" s="261">
        <v>1</v>
      </c>
      <c r="H6" s="260"/>
      <c r="I6" s="261">
        <v>1</v>
      </c>
      <c r="J6" s="260">
        <v>10</v>
      </c>
      <c r="K6" s="261"/>
      <c r="L6" s="260"/>
      <c r="M6" s="262">
        <v>1</v>
      </c>
      <c r="N6" s="259">
        <f t="shared" si="0"/>
        <v>15</v>
      </c>
      <c r="O6" s="5"/>
      <c r="P6" s="187">
        <v>6</v>
      </c>
      <c r="Q6" s="156">
        <v>8</v>
      </c>
      <c r="R6" s="156">
        <v>10</v>
      </c>
      <c r="S6" s="188"/>
      <c r="T6" s="257" t="s">
        <v>19</v>
      </c>
      <c r="U6" s="60"/>
      <c r="V6" s="44"/>
      <c r="W6" s="60"/>
      <c r="X6" s="44"/>
      <c r="Y6" s="60">
        <v>1</v>
      </c>
      <c r="Z6" s="44">
        <v>1</v>
      </c>
      <c r="AA6" s="60"/>
      <c r="AB6" s="44"/>
      <c r="AC6" s="60"/>
      <c r="AD6" s="44"/>
      <c r="AE6" s="60"/>
      <c r="AF6" s="61"/>
      <c r="AG6" s="342">
        <f t="shared" ref="AG6:AG32" si="16">SUM(U6:AF6)</f>
        <v>2</v>
      </c>
      <c r="AH6" s="196"/>
      <c r="AI6" s="44">
        <v>3</v>
      </c>
      <c r="AJ6" s="45">
        <v>1</v>
      </c>
      <c r="AK6" s="45">
        <v>3</v>
      </c>
      <c r="AL6" s="282"/>
      <c r="AM6" s="343" t="s">
        <v>19</v>
      </c>
      <c r="AN6" s="300">
        <f>BB6/BB83</f>
        <v>2.0011771630370806E-3</v>
      </c>
      <c r="AO6" s="300">
        <f>BB6/BB33</f>
        <v>5.9399021663172607E-3</v>
      </c>
      <c r="AP6" s="47">
        <f t="shared" si="1"/>
        <v>0</v>
      </c>
      <c r="AQ6" s="48">
        <f t="shared" si="2"/>
        <v>0</v>
      </c>
      <c r="AR6" s="47">
        <f t="shared" si="3"/>
        <v>1</v>
      </c>
      <c r="AS6" s="48">
        <f t="shared" si="4"/>
        <v>1</v>
      </c>
      <c r="AT6" s="47">
        <f t="shared" si="5"/>
        <v>1</v>
      </c>
      <c r="AU6" s="48">
        <f t="shared" si="6"/>
        <v>2</v>
      </c>
      <c r="AV6" s="47">
        <f t="shared" si="7"/>
        <v>0</v>
      </c>
      <c r="AW6" s="48">
        <f t="shared" si="8"/>
        <v>1</v>
      </c>
      <c r="AX6" s="47">
        <f t="shared" si="9"/>
        <v>10</v>
      </c>
      <c r="AY6" s="48">
        <f t="shared" si="10"/>
        <v>0</v>
      </c>
      <c r="AZ6" s="47">
        <f t="shared" si="11"/>
        <v>0</v>
      </c>
      <c r="BA6" s="48">
        <f t="shared" si="12"/>
        <v>1</v>
      </c>
      <c r="BB6" s="365">
        <f t="shared" ref="BB6:BB24" si="17">AP6+AQ6+AR6+AS6+AT6+AU6+AV6+AW6+AX6+AY6+AZ6+BA6</f>
        <v>17</v>
      </c>
      <c r="BC6" s="196"/>
      <c r="BD6" s="43">
        <f t="shared" si="13"/>
        <v>9</v>
      </c>
      <c r="BE6" s="189">
        <f t="shared" si="14"/>
        <v>9</v>
      </c>
      <c r="BF6" s="189">
        <f t="shared" si="15"/>
        <v>13</v>
      </c>
      <c r="BG6" s="16"/>
    </row>
    <row r="7" spans="1:59">
      <c r="A7" s="257" t="s">
        <v>20</v>
      </c>
      <c r="B7" s="260">
        <v>3</v>
      </c>
      <c r="C7" s="261">
        <v>1</v>
      </c>
      <c r="D7" s="260"/>
      <c r="E7" s="261">
        <v>8</v>
      </c>
      <c r="F7" s="260">
        <v>4</v>
      </c>
      <c r="G7" s="261">
        <v>10</v>
      </c>
      <c r="H7" s="260">
        <v>9</v>
      </c>
      <c r="I7" s="261">
        <v>11</v>
      </c>
      <c r="J7" s="260"/>
      <c r="K7" s="261">
        <v>3</v>
      </c>
      <c r="L7" s="260">
        <v>2</v>
      </c>
      <c r="M7" s="262">
        <v>1</v>
      </c>
      <c r="N7" s="259">
        <f t="shared" si="0"/>
        <v>52</v>
      </c>
      <c r="O7" s="5"/>
      <c r="P7" s="187">
        <v>65</v>
      </c>
      <c r="Q7" s="156">
        <v>77</v>
      </c>
      <c r="R7" s="156">
        <v>57</v>
      </c>
      <c r="S7" s="188"/>
      <c r="T7" s="257" t="s">
        <v>20</v>
      </c>
      <c r="U7" s="60">
        <v>2</v>
      </c>
      <c r="V7" s="44">
        <v>2</v>
      </c>
      <c r="W7" s="60">
        <v>2</v>
      </c>
      <c r="X7" s="44">
        <v>2</v>
      </c>
      <c r="Y7" s="60">
        <v>1</v>
      </c>
      <c r="Z7" s="44">
        <v>3</v>
      </c>
      <c r="AA7" s="60"/>
      <c r="AB7" s="44">
        <v>4</v>
      </c>
      <c r="AC7" s="60">
        <v>3</v>
      </c>
      <c r="AD7" s="44">
        <v>2</v>
      </c>
      <c r="AE7" s="60">
        <v>2</v>
      </c>
      <c r="AF7" s="61"/>
      <c r="AG7" s="342">
        <f t="shared" si="16"/>
        <v>23</v>
      </c>
      <c r="AH7" s="196"/>
      <c r="AI7" s="44">
        <v>22</v>
      </c>
      <c r="AJ7" s="45">
        <v>19</v>
      </c>
      <c r="AK7" s="45">
        <v>21</v>
      </c>
      <c r="AL7" s="282"/>
      <c r="AM7" s="343" t="s">
        <v>20</v>
      </c>
      <c r="AN7" s="300">
        <f>BB7/BB83</f>
        <v>8.828722778104767E-3</v>
      </c>
      <c r="AO7" s="300">
        <f>BB7/BB33</f>
        <v>2.6205450733752619E-2</v>
      </c>
      <c r="AP7" s="47">
        <f t="shared" si="1"/>
        <v>5</v>
      </c>
      <c r="AQ7" s="43">
        <f t="shared" si="2"/>
        <v>3</v>
      </c>
      <c r="AR7" s="47">
        <f t="shared" si="3"/>
        <v>2</v>
      </c>
      <c r="AS7" s="43">
        <f t="shared" si="4"/>
        <v>10</v>
      </c>
      <c r="AT7" s="47">
        <f t="shared" si="5"/>
        <v>5</v>
      </c>
      <c r="AU7" s="43">
        <f t="shared" si="6"/>
        <v>13</v>
      </c>
      <c r="AV7" s="47">
        <f t="shared" si="7"/>
        <v>9</v>
      </c>
      <c r="AW7" s="43">
        <f t="shared" si="8"/>
        <v>15</v>
      </c>
      <c r="AX7" s="47">
        <f t="shared" si="9"/>
        <v>3</v>
      </c>
      <c r="AY7" s="43">
        <f t="shared" si="10"/>
        <v>5</v>
      </c>
      <c r="AZ7" s="47">
        <f t="shared" si="11"/>
        <v>4</v>
      </c>
      <c r="BA7" s="43">
        <f t="shared" si="12"/>
        <v>1</v>
      </c>
      <c r="BB7" s="365">
        <f t="shared" si="17"/>
        <v>75</v>
      </c>
      <c r="BC7" s="196"/>
      <c r="BD7" s="43">
        <f t="shared" si="13"/>
        <v>87</v>
      </c>
      <c r="BE7" s="189">
        <f t="shared" si="14"/>
        <v>96</v>
      </c>
      <c r="BF7" s="189">
        <f t="shared" si="15"/>
        <v>78</v>
      </c>
      <c r="BG7" s="16"/>
    </row>
    <row r="8" spans="1:59">
      <c r="A8" s="257" t="s">
        <v>21</v>
      </c>
      <c r="B8" s="260">
        <v>2</v>
      </c>
      <c r="C8" s="261">
        <v>4</v>
      </c>
      <c r="D8" s="260">
        <v>2</v>
      </c>
      <c r="E8" s="261">
        <v>2</v>
      </c>
      <c r="F8" s="260">
        <v>2</v>
      </c>
      <c r="G8" s="261">
        <v>3</v>
      </c>
      <c r="H8" s="260">
        <v>3</v>
      </c>
      <c r="I8" s="261">
        <v>1</v>
      </c>
      <c r="J8" s="260"/>
      <c r="K8" s="261">
        <v>5</v>
      </c>
      <c r="L8" s="260">
        <v>3</v>
      </c>
      <c r="M8" s="262">
        <v>3</v>
      </c>
      <c r="N8" s="259">
        <f t="shared" si="0"/>
        <v>30</v>
      </c>
      <c r="O8" s="5"/>
      <c r="P8" s="187">
        <v>24</v>
      </c>
      <c r="Q8" s="156">
        <v>29</v>
      </c>
      <c r="R8" s="156">
        <v>27</v>
      </c>
      <c r="S8" s="188"/>
      <c r="T8" s="257" t="s">
        <v>21</v>
      </c>
      <c r="U8" s="60">
        <v>1</v>
      </c>
      <c r="V8" s="44">
        <v>2</v>
      </c>
      <c r="W8" s="60">
        <v>1</v>
      </c>
      <c r="X8" s="44">
        <v>1</v>
      </c>
      <c r="Y8" s="60"/>
      <c r="Z8" s="44">
        <v>1</v>
      </c>
      <c r="AA8" s="60">
        <v>1</v>
      </c>
      <c r="AB8" s="44">
        <v>1</v>
      </c>
      <c r="AC8" s="60"/>
      <c r="AD8" s="44">
        <v>1</v>
      </c>
      <c r="AE8" s="60">
        <v>1</v>
      </c>
      <c r="AF8" s="61"/>
      <c r="AG8" s="342">
        <f t="shared" si="16"/>
        <v>10</v>
      </c>
      <c r="AH8" s="196"/>
      <c r="AI8" s="44">
        <v>10</v>
      </c>
      <c r="AJ8" s="45">
        <v>3</v>
      </c>
      <c r="AK8" s="45">
        <v>8</v>
      </c>
      <c r="AL8" s="282"/>
      <c r="AM8" s="343" t="s">
        <v>21</v>
      </c>
      <c r="AN8" s="300">
        <f>BB8/BB83</f>
        <v>4.7086521483225424E-3</v>
      </c>
      <c r="AO8" s="300">
        <f>BB8/BB33</f>
        <v>1.3976240391334731E-2</v>
      </c>
      <c r="AP8" s="47">
        <f t="shared" si="1"/>
        <v>3</v>
      </c>
      <c r="AQ8" s="43">
        <f t="shared" si="2"/>
        <v>6</v>
      </c>
      <c r="AR8" s="47">
        <f t="shared" si="3"/>
        <v>3</v>
      </c>
      <c r="AS8" s="43">
        <f t="shared" si="4"/>
        <v>3</v>
      </c>
      <c r="AT8" s="47">
        <f t="shared" si="5"/>
        <v>2</v>
      </c>
      <c r="AU8" s="43">
        <f t="shared" si="6"/>
        <v>4</v>
      </c>
      <c r="AV8" s="47">
        <f t="shared" si="7"/>
        <v>4</v>
      </c>
      <c r="AW8" s="43">
        <f t="shared" si="8"/>
        <v>2</v>
      </c>
      <c r="AX8" s="47">
        <f t="shared" si="9"/>
        <v>0</v>
      </c>
      <c r="AY8" s="43">
        <f t="shared" si="10"/>
        <v>6</v>
      </c>
      <c r="AZ8" s="47">
        <f t="shared" si="11"/>
        <v>4</v>
      </c>
      <c r="BA8" s="43">
        <f t="shared" si="12"/>
        <v>3</v>
      </c>
      <c r="BB8" s="365">
        <f t="shared" si="17"/>
        <v>40</v>
      </c>
      <c r="BC8" s="196"/>
      <c r="BD8" s="43">
        <f t="shared" si="13"/>
        <v>34</v>
      </c>
      <c r="BE8" s="189">
        <f t="shared" si="14"/>
        <v>32</v>
      </c>
      <c r="BF8" s="189">
        <f t="shared" si="15"/>
        <v>35</v>
      </c>
      <c r="BG8" s="16"/>
    </row>
    <row r="9" spans="1:59">
      <c r="A9" s="257" t="s">
        <v>22</v>
      </c>
      <c r="B9" s="260">
        <v>19</v>
      </c>
      <c r="C9" s="261">
        <v>17</v>
      </c>
      <c r="D9" s="260">
        <v>12</v>
      </c>
      <c r="E9" s="261">
        <v>20</v>
      </c>
      <c r="F9" s="260">
        <v>18</v>
      </c>
      <c r="G9" s="261">
        <v>40</v>
      </c>
      <c r="H9" s="260">
        <v>57</v>
      </c>
      <c r="I9" s="261">
        <v>31</v>
      </c>
      <c r="J9" s="260">
        <v>32</v>
      </c>
      <c r="K9" s="261">
        <v>27</v>
      </c>
      <c r="L9" s="260">
        <v>18</v>
      </c>
      <c r="M9" s="262">
        <v>5</v>
      </c>
      <c r="N9" s="259">
        <f t="shared" si="0"/>
        <v>296</v>
      </c>
      <c r="O9" s="5"/>
      <c r="P9" s="187">
        <v>288</v>
      </c>
      <c r="Q9" s="156">
        <v>321</v>
      </c>
      <c r="R9" s="156">
        <v>196</v>
      </c>
      <c r="S9" s="188"/>
      <c r="T9" s="257" t="s">
        <v>22</v>
      </c>
      <c r="U9" s="60">
        <v>1</v>
      </c>
      <c r="V9" s="44">
        <v>1</v>
      </c>
      <c r="W9" s="60">
        <v>1</v>
      </c>
      <c r="X9" s="44">
        <v>1</v>
      </c>
      <c r="Y9" s="60">
        <v>1</v>
      </c>
      <c r="Z9" s="44">
        <v>4</v>
      </c>
      <c r="AA9" s="60">
        <v>9</v>
      </c>
      <c r="AB9" s="44">
        <v>2</v>
      </c>
      <c r="AC9" s="60">
        <v>2</v>
      </c>
      <c r="AD9" s="44">
        <v>3</v>
      </c>
      <c r="AE9" s="60"/>
      <c r="AF9" s="61"/>
      <c r="AG9" s="342">
        <f t="shared" si="16"/>
        <v>25</v>
      </c>
      <c r="AH9" s="196"/>
      <c r="AI9" s="44">
        <v>29</v>
      </c>
      <c r="AJ9" s="45">
        <v>20</v>
      </c>
      <c r="AK9" s="45">
        <v>31</v>
      </c>
      <c r="AL9" s="282"/>
      <c r="AM9" s="343" t="s">
        <v>22</v>
      </c>
      <c r="AN9" s="300">
        <f>BB9/BB83</f>
        <v>3.7786933490288402E-2</v>
      </c>
      <c r="AO9" s="300">
        <f>BB9/BB33</f>
        <v>0.11215932914046121</v>
      </c>
      <c r="AP9" s="47">
        <f t="shared" si="1"/>
        <v>20</v>
      </c>
      <c r="AQ9" s="43">
        <f t="shared" si="2"/>
        <v>18</v>
      </c>
      <c r="AR9" s="47">
        <f t="shared" si="3"/>
        <v>13</v>
      </c>
      <c r="AS9" s="43">
        <f t="shared" si="4"/>
        <v>21</v>
      </c>
      <c r="AT9" s="47">
        <f t="shared" si="5"/>
        <v>19</v>
      </c>
      <c r="AU9" s="43">
        <f t="shared" si="6"/>
        <v>44</v>
      </c>
      <c r="AV9" s="47">
        <f t="shared" si="7"/>
        <v>66</v>
      </c>
      <c r="AW9" s="43">
        <f t="shared" si="8"/>
        <v>33</v>
      </c>
      <c r="AX9" s="47">
        <f t="shared" si="9"/>
        <v>34</v>
      </c>
      <c r="AY9" s="43">
        <f t="shared" si="10"/>
        <v>30</v>
      </c>
      <c r="AZ9" s="47">
        <f t="shared" si="11"/>
        <v>18</v>
      </c>
      <c r="BA9" s="43">
        <f t="shared" si="12"/>
        <v>5</v>
      </c>
      <c r="BB9" s="365">
        <f t="shared" si="17"/>
        <v>321</v>
      </c>
      <c r="BC9" s="196"/>
      <c r="BD9" s="43">
        <f t="shared" si="13"/>
        <v>317</v>
      </c>
      <c r="BE9" s="189">
        <f t="shared" si="14"/>
        <v>341</v>
      </c>
      <c r="BF9" s="189">
        <f t="shared" si="15"/>
        <v>227</v>
      </c>
      <c r="BG9" s="16"/>
    </row>
    <row r="10" spans="1:59">
      <c r="A10" s="257" t="s">
        <v>23</v>
      </c>
      <c r="B10" s="258"/>
      <c r="C10" s="36"/>
      <c r="D10" s="258"/>
      <c r="E10" s="36"/>
      <c r="F10" s="258"/>
      <c r="G10" s="36">
        <v>1</v>
      </c>
      <c r="H10" s="258"/>
      <c r="I10" s="36"/>
      <c r="J10" s="258">
        <v>2</v>
      </c>
      <c r="K10" s="36">
        <v>1</v>
      </c>
      <c r="L10" s="258">
        <v>1</v>
      </c>
      <c r="M10" s="15"/>
      <c r="N10" s="259">
        <f t="shared" si="0"/>
        <v>5</v>
      </c>
      <c r="O10" s="5"/>
      <c r="P10" s="187">
        <v>4</v>
      </c>
      <c r="Q10" s="156">
        <v>6</v>
      </c>
      <c r="R10" s="156">
        <v>9</v>
      </c>
      <c r="S10" s="188"/>
      <c r="T10" s="147" t="s">
        <v>23</v>
      </c>
      <c r="U10" s="60"/>
      <c r="V10" s="44"/>
      <c r="W10" s="60"/>
      <c r="X10" s="44"/>
      <c r="Y10" s="60"/>
      <c r="Z10" s="44"/>
      <c r="AA10" s="60"/>
      <c r="AB10" s="44"/>
      <c r="AC10" s="60">
        <v>1</v>
      </c>
      <c r="AD10" s="44"/>
      <c r="AE10" s="60"/>
      <c r="AF10" s="61"/>
      <c r="AG10" s="342">
        <f t="shared" si="16"/>
        <v>1</v>
      </c>
      <c r="AH10" s="196"/>
      <c r="AI10" s="44"/>
      <c r="AJ10" s="45">
        <v>2</v>
      </c>
      <c r="AK10" s="45"/>
      <c r="AL10" s="282"/>
      <c r="AM10" s="149" t="s">
        <v>23</v>
      </c>
      <c r="AN10" s="300">
        <f>BB10/BB83</f>
        <v>7.0629782224838141E-4</v>
      </c>
      <c r="AO10" s="300">
        <f>BB10/BB33</f>
        <v>2.0964360587002098E-3</v>
      </c>
      <c r="AP10" s="47">
        <f t="shared" si="1"/>
        <v>0</v>
      </c>
      <c r="AQ10" s="43">
        <f t="shared" si="2"/>
        <v>0</v>
      </c>
      <c r="AR10" s="47">
        <f t="shared" si="3"/>
        <v>0</v>
      </c>
      <c r="AS10" s="43">
        <f t="shared" si="4"/>
        <v>0</v>
      </c>
      <c r="AT10" s="47">
        <f t="shared" si="5"/>
        <v>0</v>
      </c>
      <c r="AU10" s="43">
        <f t="shared" si="6"/>
        <v>1</v>
      </c>
      <c r="AV10" s="47">
        <f t="shared" si="7"/>
        <v>0</v>
      </c>
      <c r="AW10" s="43">
        <f t="shared" si="8"/>
        <v>0</v>
      </c>
      <c r="AX10" s="47">
        <f t="shared" si="9"/>
        <v>3</v>
      </c>
      <c r="AY10" s="43">
        <f t="shared" si="10"/>
        <v>1</v>
      </c>
      <c r="AZ10" s="47">
        <f t="shared" si="11"/>
        <v>1</v>
      </c>
      <c r="BA10" s="43">
        <f t="shared" si="12"/>
        <v>0</v>
      </c>
      <c r="BB10" s="365">
        <f t="shared" si="17"/>
        <v>6</v>
      </c>
      <c r="BC10" s="196"/>
      <c r="BD10" s="43">
        <f t="shared" si="13"/>
        <v>4</v>
      </c>
      <c r="BE10" s="189">
        <f t="shared" si="14"/>
        <v>8</v>
      </c>
      <c r="BF10" s="189">
        <f t="shared" si="15"/>
        <v>9</v>
      </c>
      <c r="BG10" s="16"/>
    </row>
    <row r="11" spans="1:59">
      <c r="A11" s="257" t="s">
        <v>24</v>
      </c>
      <c r="B11" s="258"/>
      <c r="C11" s="36">
        <v>4</v>
      </c>
      <c r="D11" s="258">
        <v>4</v>
      </c>
      <c r="E11" s="36">
        <v>10</v>
      </c>
      <c r="F11" s="258">
        <v>11</v>
      </c>
      <c r="G11" s="36">
        <v>15</v>
      </c>
      <c r="H11" s="258">
        <v>34</v>
      </c>
      <c r="I11" s="36">
        <v>25</v>
      </c>
      <c r="J11" s="258">
        <v>12</v>
      </c>
      <c r="K11" s="36">
        <v>14</v>
      </c>
      <c r="L11" s="258">
        <v>2</v>
      </c>
      <c r="M11" s="15">
        <v>3</v>
      </c>
      <c r="N11" s="259">
        <f t="shared" si="0"/>
        <v>134</v>
      </c>
      <c r="O11" s="5"/>
      <c r="P11" s="187">
        <v>179</v>
      </c>
      <c r="Q11" s="156">
        <v>206</v>
      </c>
      <c r="R11" s="156">
        <v>169</v>
      </c>
      <c r="S11" s="188"/>
      <c r="T11" s="257" t="s">
        <v>24</v>
      </c>
      <c r="U11" s="60"/>
      <c r="V11" s="44">
        <v>1</v>
      </c>
      <c r="W11" s="60">
        <v>1</v>
      </c>
      <c r="X11" s="44">
        <v>2</v>
      </c>
      <c r="Y11" s="60">
        <v>3</v>
      </c>
      <c r="Z11" s="44">
        <v>5</v>
      </c>
      <c r="AA11" s="60">
        <v>6</v>
      </c>
      <c r="AB11" s="44">
        <v>2</v>
      </c>
      <c r="AC11" s="60">
        <v>2</v>
      </c>
      <c r="AD11" s="44">
        <v>1</v>
      </c>
      <c r="AE11" s="60">
        <v>1</v>
      </c>
      <c r="AF11" s="61">
        <v>3</v>
      </c>
      <c r="AG11" s="342">
        <f t="shared" si="16"/>
        <v>27</v>
      </c>
      <c r="AH11" s="196"/>
      <c r="AI11" s="44">
        <v>37</v>
      </c>
      <c r="AJ11" s="45">
        <v>40</v>
      </c>
      <c r="AK11" s="45">
        <v>38</v>
      </c>
      <c r="AL11" s="282"/>
      <c r="AM11" s="343" t="s">
        <v>24</v>
      </c>
      <c r="AN11" s="300">
        <f>BB11/BB83</f>
        <v>1.8952324896998236E-2</v>
      </c>
      <c r="AO11" s="300">
        <f>BB11/BB33</f>
        <v>5.625436757512229E-2</v>
      </c>
      <c r="AP11" s="47">
        <f t="shared" si="1"/>
        <v>0</v>
      </c>
      <c r="AQ11" s="43">
        <f t="shared" si="2"/>
        <v>5</v>
      </c>
      <c r="AR11" s="47">
        <f t="shared" si="3"/>
        <v>5</v>
      </c>
      <c r="AS11" s="43">
        <f t="shared" si="4"/>
        <v>12</v>
      </c>
      <c r="AT11" s="47">
        <f t="shared" si="5"/>
        <v>14</v>
      </c>
      <c r="AU11" s="43">
        <f t="shared" si="6"/>
        <v>20</v>
      </c>
      <c r="AV11" s="47">
        <f t="shared" si="7"/>
        <v>40</v>
      </c>
      <c r="AW11" s="43">
        <f t="shared" si="8"/>
        <v>27</v>
      </c>
      <c r="AX11" s="47">
        <f t="shared" si="9"/>
        <v>14</v>
      </c>
      <c r="AY11" s="43">
        <f t="shared" si="10"/>
        <v>15</v>
      </c>
      <c r="AZ11" s="47">
        <f t="shared" si="11"/>
        <v>3</v>
      </c>
      <c r="BA11" s="43">
        <f t="shared" si="12"/>
        <v>6</v>
      </c>
      <c r="BB11" s="365">
        <f t="shared" si="17"/>
        <v>161</v>
      </c>
      <c r="BC11" s="196"/>
      <c r="BD11" s="43">
        <f t="shared" si="13"/>
        <v>216</v>
      </c>
      <c r="BE11" s="189">
        <f t="shared" si="14"/>
        <v>246</v>
      </c>
      <c r="BF11" s="189">
        <f t="shared" si="15"/>
        <v>207</v>
      </c>
      <c r="BG11" s="16"/>
    </row>
    <row r="12" spans="1:59">
      <c r="A12" s="257" t="s">
        <v>25</v>
      </c>
      <c r="B12" s="260">
        <v>2</v>
      </c>
      <c r="C12" s="261"/>
      <c r="D12" s="260">
        <v>1</v>
      </c>
      <c r="E12" s="261">
        <v>3</v>
      </c>
      <c r="F12" s="260">
        <v>1</v>
      </c>
      <c r="G12" s="261">
        <v>1</v>
      </c>
      <c r="H12" s="260"/>
      <c r="I12" s="261">
        <v>2</v>
      </c>
      <c r="J12" s="260"/>
      <c r="K12" s="261">
        <v>3</v>
      </c>
      <c r="L12" s="260">
        <v>2</v>
      </c>
      <c r="M12" s="262">
        <v>1</v>
      </c>
      <c r="N12" s="259">
        <f t="shared" si="0"/>
        <v>16</v>
      </c>
      <c r="O12" s="5"/>
      <c r="P12" s="187">
        <v>15</v>
      </c>
      <c r="Q12" s="156">
        <v>9</v>
      </c>
      <c r="R12" s="156">
        <v>14</v>
      </c>
      <c r="S12" s="188"/>
      <c r="T12" s="257" t="s">
        <v>25</v>
      </c>
      <c r="U12" s="60">
        <v>1</v>
      </c>
      <c r="V12" s="44"/>
      <c r="W12" s="60"/>
      <c r="X12" s="44">
        <v>1</v>
      </c>
      <c r="Y12" s="60"/>
      <c r="Z12" s="44">
        <v>1</v>
      </c>
      <c r="AA12" s="60">
        <v>1</v>
      </c>
      <c r="AB12" s="44">
        <v>1</v>
      </c>
      <c r="AC12" s="60"/>
      <c r="AD12" s="44"/>
      <c r="AE12" s="60">
        <v>2</v>
      </c>
      <c r="AF12" s="61"/>
      <c r="AG12" s="342">
        <f t="shared" si="16"/>
        <v>7</v>
      </c>
      <c r="AH12" s="196"/>
      <c r="AI12" s="44">
        <v>5</v>
      </c>
      <c r="AJ12" s="45">
        <v>7</v>
      </c>
      <c r="AK12" s="45">
        <v>5</v>
      </c>
      <c r="AL12" s="282"/>
      <c r="AM12" s="343" t="s">
        <v>25</v>
      </c>
      <c r="AN12" s="300">
        <f>BB12/BB83</f>
        <v>2.7074749852854622E-3</v>
      </c>
      <c r="AO12" s="300">
        <f>BB12/BB33</f>
        <v>8.0363382250174704E-3</v>
      </c>
      <c r="AP12" s="47">
        <f t="shared" si="1"/>
        <v>3</v>
      </c>
      <c r="AQ12" s="43">
        <f t="shared" si="2"/>
        <v>0</v>
      </c>
      <c r="AR12" s="47">
        <f t="shared" si="3"/>
        <v>1</v>
      </c>
      <c r="AS12" s="43">
        <f t="shared" si="4"/>
        <v>4</v>
      </c>
      <c r="AT12" s="47">
        <f t="shared" si="5"/>
        <v>1</v>
      </c>
      <c r="AU12" s="43">
        <f t="shared" si="6"/>
        <v>2</v>
      </c>
      <c r="AV12" s="47">
        <f t="shared" si="7"/>
        <v>1</v>
      </c>
      <c r="AW12" s="43">
        <f t="shared" si="8"/>
        <v>3</v>
      </c>
      <c r="AX12" s="47">
        <f t="shared" si="9"/>
        <v>0</v>
      </c>
      <c r="AY12" s="43">
        <f t="shared" si="10"/>
        <v>3</v>
      </c>
      <c r="AZ12" s="47">
        <f t="shared" si="11"/>
        <v>4</v>
      </c>
      <c r="BA12" s="43">
        <f t="shared" si="12"/>
        <v>1</v>
      </c>
      <c r="BB12" s="365">
        <f t="shared" si="17"/>
        <v>23</v>
      </c>
      <c r="BC12" s="196"/>
      <c r="BD12" s="43">
        <f t="shared" si="13"/>
        <v>20</v>
      </c>
      <c r="BE12" s="189">
        <f t="shared" si="14"/>
        <v>16</v>
      </c>
      <c r="BF12" s="189">
        <f t="shared" si="15"/>
        <v>19</v>
      </c>
      <c r="BG12" s="16"/>
    </row>
    <row r="13" spans="1:59">
      <c r="A13" s="257" t="s">
        <v>26</v>
      </c>
      <c r="B13" s="258"/>
      <c r="C13" s="36"/>
      <c r="D13" s="258">
        <v>2</v>
      </c>
      <c r="E13" s="36">
        <v>3</v>
      </c>
      <c r="F13" s="258">
        <v>1</v>
      </c>
      <c r="G13" s="36">
        <v>1</v>
      </c>
      <c r="H13" s="258">
        <v>2</v>
      </c>
      <c r="I13" s="36">
        <v>3</v>
      </c>
      <c r="J13" s="258">
        <v>4</v>
      </c>
      <c r="K13" s="36">
        <v>3</v>
      </c>
      <c r="L13" s="258">
        <v>1</v>
      </c>
      <c r="M13" s="15"/>
      <c r="N13" s="259">
        <f t="shared" si="0"/>
        <v>20</v>
      </c>
      <c r="O13" s="5"/>
      <c r="P13" s="187">
        <v>17</v>
      </c>
      <c r="Q13" s="156">
        <v>18</v>
      </c>
      <c r="R13" s="156">
        <v>15</v>
      </c>
      <c r="S13" s="188"/>
      <c r="T13" s="147" t="s">
        <v>27</v>
      </c>
      <c r="U13" s="60">
        <v>1</v>
      </c>
      <c r="V13" s="44">
        <v>2</v>
      </c>
      <c r="W13" s="60">
        <v>1</v>
      </c>
      <c r="X13" s="44">
        <v>1</v>
      </c>
      <c r="Y13" s="60">
        <v>2</v>
      </c>
      <c r="Z13" s="44"/>
      <c r="AA13" s="60"/>
      <c r="AB13" s="44"/>
      <c r="AC13" s="60"/>
      <c r="AD13" s="44"/>
      <c r="AE13" s="60">
        <v>2</v>
      </c>
      <c r="AF13" s="61"/>
      <c r="AG13" s="342">
        <f t="shared" si="16"/>
        <v>9</v>
      </c>
      <c r="AH13" s="196"/>
      <c r="AI13" s="44">
        <v>7</v>
      </c>
      <c r="AJ13" s="45">
        <v>6</v>
      </c>
      <c r="AK13" s="45">
        <v>7</v>
      </c>
      <c r="AL13" s="282"/>
      <c r="AM13" s="149" t="s">
        <v>27</v>
      </c>
      <c r="AN13" s="300">
        <f>BB13/BB83</f>
        <v>3.4137728075338434E-3</v>
      </c>
      <c r="AO13" s="300">
        <f>BB13/BB33</f>
        <v>1.013277428371768E-2</v>
      </c>
      <c r="AP13" s="47">
        <f t="shared" si="1"/>
        <v>1</v>
      </c>
      <c r="AQ13" s="43">
        <f t="shared" si="2"/>
        <v>2</v>
      </c>
      <c r="AR13" s="47">
        <f t="shared" si="3"/>
        <v>3</v>
      </c>
      <c r="AS13" s="43">
        <f t="shared" si="4"/>
        <v>4</v>
      </c>
      <c r="AT13" s="47">
        <f t="shared" si="5"/>
        <v>3</v>
      </c>
      <c r="AU13" s="43">
        <f t="shared" si="6"/>
        <v>1</v>
      </c>
      <c r="AV13" s="47">
        <f t="shared" si="7"/>
        <v>2</v>
      </c>
      <c r="AW13" s="43">
        <f t="shared" si="8"/>
        <v>3</v>
      </c>
      <c r="AX13" s="47">
        <f t="shared" si="9"/>
        <v>4</v>
      </c>
      <c r="AY13" s="43">
        <f t="shared" si="10"/>
        <v>3</v>
      </c>
      <c r="AZ13" s="47">
        <f t="shared" si="11"/>
        <v>3</v>
      </c>
      <c r="BA13" s="43">
        <f t="shared" si="12"/>
        <v>0</v>
      </c>
      <c r="BB13" s="365">
        <f t="shared" si="17"/>
        <v>29</v>
      </c>
      <c r="BC13" s="196"/>
      <c r="BD13" s="43">
        <f t="shared" si="13"/>
        <v>24</v>
      </c>
      <c r="BE13" s="189">
        <f t="shared" si="14"/>
        <v>24</v>
      </c>
      <c r="BF13" s="189">
        <f t="shared" si="15"/>
        <v>22</v>
      </c>
      <c r="BG13" s="16"/>
    </row>
    <row r="14" spans="1:59">
      <c r="A14" s="257" t="s">
        <v>28</v>
      </c>
      <c r="B14" s="258"/>
      <c r="C14" s="36"/>
      <c r="D14" s="258"/>
      <c r="E14" s="36"/>
      <c r="F14" s="258"/>
      <c r="G14" s="36"/>
      <c r="H14" s="258">
        <v>2</v>
      </c>
      <c r="I14" s="36"/>
      <c r="J14" s="258"/>
      <c r="K14" s="36">
        <v>2</v>
      </c>
      <c r="L14" s="258">
        <v>1</v>
      </c>
      <c r="M14" s="15">
        <v>2</v>
      </c>
      <c r="N14" s="259">
        <f t="shared" si="0"/>
        <v>7</v>
      </c>
      <c r="O14" s="5"/>
      <c r="P14" s="187">
        <v>14</v>
      </c>
      <c r="Q14" s="156">
        <v>7</v>
      </c>
      <c r="R14" s="156">
        <v>12</v>
      </c>
      <c r="S14" s="188"/>
      <c r="T14" s="147" t="s">
        <v>28</v>
      </c>
      <c r="U14" s="60"/>
      <c r="V14" s="44"/>
      <c r="W14" s="60"/>
      <c r="X14" s="44"/>
      <c r="Y14" s="60"/>
      <c r="Z14" s="44"/>
      <c r="AA14" s="60"/>
      <c r="AB14" s="44"/>
      <c r="AC14" s="60"/>
      <c r="AD14" s="44"/>
      <c r="AE14" s="60"/>
      <c r="AF14" s="61"/>
      <c r="AG14" s="342">
        <f t="shared" si="16"/>
        <v>0</v>
      </c>
      <c r="AH14" s="196"/>
      <c r="AI14" s="44">
        <v>1</v>
      </c>
      <c r="AJ14" s="45">
        <v>0</v>
      </c>
      <c r="AK14" s="45"/>
      <c r="AL14" s="282"/>
      <c r="AM14" s="149" t="s">
        <v>28</v>
      </c>
      <c r="AN14" s="300">
        <f>BB14/BB83</f>
        <v>8.2401412595644501E-4</v>
      </c>
      <c r="AO14" s="300">
        <f>BB14/BB33</f>
        <v>2.4458420684835779E-3</v>
      </c>
      <c r="AP14" s="47">
        <f t="shared" si="1"/>
        <v>0</v>
      </c>
      <c r="AQ14" s="43">
        <f t="shared" si="2"/>
        <v>0</v>
      </c>
      <c r="AR14" s="47">
        <f t="shared" si="3"/>
        <v>0</v>
      </c>
      <c r="AS14" s="43">
        <f t="shared" si="4"/>
        <v>0</v>
      </c>
      <c r="AT14" s="47">
        <f t="shared" si="5"/>
        <v>0</v>
      </c>
      <c r="AU14" s="43">
        <f t="shared" si="6"/>
        <v>0</v>
      </c>
      <c r="AV14" s="47">
        <f t="shared" si="7"/>
        <v>2</v>
      </c>
      <c r="AW14" s="43">
        <f t="shared" si="8"/>
        <v>0</v>
      </c>
      <c r="AX14" s="47">
        <f t="shared" si="9"/>
        <v>0</v>
      </c>
      <c r="AY14" s="43">
        <f t="shared" si="10"/>
        <v>2</v>
      </c>
      <c r="AZ14" s="47">
        <f t="shared" si="11"/>
        <v>1</v>
      </c>
      <c r="BA14" s="43">
        <f t="shared" si="12"/>
        <v>2</v>
      </c>
      <c r="BB14" s="365">
        <f t="shared" si="17"/>
        <v>7</v>
      </c>
      <c r="BC14" s="196"/>
      <c r="BD14" s="43">
        <f t="shared" si="13"/>
        <v>15</v>
      </c>
      <c r="BE14" s="189">
        <f t="shared" si="14"/>
        <v>7</v>
      </c>
      <c r="BF14" s="189">
        <f t="shared" si="15"/>
        <v>12</v>
      </c>
      <c r="BG14" s="16"/>
    </row>
    <row r="15" spans="1:59">
      <c r="A15" s="257" t="s">
        <v>29</v>
      </c>
      <c r="B15" s="260">
        <v>1</v>
      </c>
      <c r="C15" s="261">
        <v>1</v>
      </c>
      <c r="D15" s="260">
        <v>4</v>
      </c>
      <c r="E15" s="261">
        <v>6</v>
      </c>
      <c r="F15" s="260">
        <v>7</v>
      </c>
      <c r="G15" s="261">
        <v>6</v>
      </c>
      <c r="H15" s="260">
        <v>8</v>
      </c>
      <c r="I15" s="261">
        <v>7</v>
      </c>
      <c r="J15" s="260">
        <v>2</v>
      </c>
      <c r="K15" s="261">
        <v>3</v>
      </c>
      <c r="L15" s="260"/>
      <c r="M15" s="262">
        <v>1</v>
      </c>
      <c r="N15" s="259">
        <f t="shared" si="0"/>
        <v>46</v>
      </c>
      <c r="O15" s="5"/>
      <c r="P15" s="187">
        <v>48</v>
      </c>
      <c r="Q15" s="156">
        <v>54</v>
      </c>
      <c r="R15" s="156">
        <v>68</v>
      </c>
      <c r="S15" s="188"/>
      <c r="T15" s="257" t="s">
        <v>29</v>
      </c>
      <c r="U15" s="60">
        <v>1</v>
      </c>
      <c r="V15" s="44">
        <v>2</v>
      </c>
      <c r="W15" s="60">
        <v>3</v>
      </c>
      <c r="X15" s="44"/>
      <c r="Y15" s="60">
        <v>1</v>
      </c>
      <c r="Z15" s="44"/>
      <c r="AA15" s="60">
        <v>2</v>
      </c>
      <c r="AB15" s="44">
        <v>1</v>
      </c>
      <c r="AC15" s="60">
        <v>2</v>
      </c>
      <c r="AD15" s="44"/>
      <c r="AE15" s="60">
        <v>2</v>
      </c>
      <c r="AF15" s="61">
        <v>2</v>
      </c>
      <c r="AG15" s="342">
        <f t="shared" si="16"/>
        <v>16</v>
      </c>
      <c r="AH15" s="196"/>
      <c r="AI15" s="44">
        <v>11</v>
      </c>
      <c r="AJ15" s="45">
        <v>4</v>
      </c>
      <c r="AK15" s="45">
        <v>12</v>
      </c>
      <c r="AL15" s="282"/>
      <c r="AM15" s="343" t="s">
        <v>29</v>
      </c>
      <c r="AN15" s="300">
        <f>BB15/BB83</f>
        <v>7.2984108298999413E-3</v>
      </c>
      <c r="AO15" s="300">
        <f>BB15/BB33</f>
        <v>2.1663172606568831E-2</v>
      </c>
      <c r="AP15" s="47">
        <f t="shared" si="1"/>
        <v>2</v>
      </c>
      <c r="AQ15" s="43">
        <f t="shared" si="2"/>
        <v>3</v>
      </c>
      <c r="AR15" s="47">
        <f t="shared" si="3"/>
        <v>7</v>
      </c>
      <c r="AS15" s="43">
        <f t="shared" si="4"/>
        <v>6</v>
      </c>
      <c r="AT15" s="47">
        <f t="shared" si="5"/>
        <v>8</v>
      </c>
      <c r="AU15" s="43">
        <f t="shared" si="6"/>
        <v>6</v>
      </c>
      <c r="AV15" s="47">
        <f t="shared" si="7"/>
        <v>10</v>
      </c>
      <c r="AW15" s="43">
        <f t="shared" si="8"/>
        <v>8</v>
      </c>
      <c r="AX15" s="47">
        <f t="shared" si="9"/>
        <v>4</v>
      </c>
      <c r="AY15" s="43">
        <f t="shared" si="10"/>
        <v>3</v>
      </c>
      <c r="AZ15" s="47">
        <f t="shared" si="11"/>
        <v>2</v>
      </c>
      <c r="BA15" s="43">
        <f t="shared" si="12"/>
        <v>3</v>
      </c>
      <c r="BB15" s="365">
        <f t="shared" si="17"/>
        <v>62</v>
      </c>
      <c r="BC15" s="196"/>
      <c r="BD15" s="43">
        <f t="shared" si="13"/>
        <v>59</v>
      </c>
      <c r="BE15" s="189">
        <f t="shared" si="14"/>
        <v>58</v>
      </c>
      <c r="BF15" s="189">
        <f t="shared" si="15"/>
        <v>80</v>
      </c>
      <c r="BG15" s="16"/>
    </row>
    <row r="16" spans="1:59">
      <c r="A16" s="257" t="s">
        <v>30</v>
      </c>
      <c r="B16" s="260">
        <v>1</v>
      </c>
      <c r="C16" s="261">
        <v>1</v>
      </c>
      <c r="D16" s="260"/>
      <c r="E16" s="261"/>
      <c r="F16" s="260">
        <v>1</v>
      </c>
      <c r="G16" s="261"/>
      <c r="H16" s="260"/>
      <c r="I16" s="261"/>
      <c r="J16" s="260"/>
      <c r="K16" s="261"/>
      <c r="L16" s="260"/>
      <c r="M16" s="262"/>
      <c r="N16" s="259">
        <f t="shared" si="0"/>
        <v>3</v>
      </c>
      <c r="O16" s="5"/>
      <c r="P16" s="187">
        <v>3</v>
      </c>
      <c r="Q16" s="156">
        <v>1</v>
      </c>
      <c r="R16" s="156">
        <v>2</v>
      </c>
      <c r="S16" s="188"/>
      <c r="T16" s="257" t="s">
        <v>31</v>
      </c>
      <c r="U16" s="60"/>
      <c r="V16" s="44">
        <v>1</v>
      </c>
      <c r="W16" s="60"/>
      <c r="X16" s="44"/>
      <c r="Y16" s="60"/>
      <c r="Z16" s="44"/>
      <c r="AA16" s="60"/>
      <c r="AB16" s="44"/>
      <c r="AC16" s="60"/>
      <c r="AD16" s="44"/>
      <c r="AE16" s="60"/>
      <c r="AF16" s="61"/>
      <c r="AG16" s="342">
        <f t="shared" si="16"/>
        <v>1</v>
      </c>
      <c r="AH16" s="196"/>
      <c r="AI16" s="44"/>
      <c r="AJ16" s="45">
        <v>1</v>
      </c>
      <c r="AK16" s="45">
        <v>2</v>
      </c>
      <c r="AL16" s="282"/>
      <c r="AM16" s="343" t="s">
        <v>31</v>
      </c>
      <c r="AN16" s="300">
        <f>BB16/BB83</f>
        <v>4.7086521483225425E-4</v>
      </c>
      <c r="AO16" s="300">
        <f>BB16/BB33</f>
        <v>1.397624039133473E-3</v>
      </c>
      <c r="AP16" s="47">
        <f t="shared" si="1"/>
        <v>1</v>
      </c>
      <c r="AQ16" s="43">
        <f t="shared" si="2"/>
        <v>2</v>
      </c>
      <c r="AR16" s="47">
        <f t="shared" si="3"/>
        <v>0</v>
      </c>
      <c r="AS16" s="43">
        <f t="shared" si="4"/>
        <v>0</v>
      </c>
      <c r="AT16" s="47">
        <f t="shared" si="5"/>
        <v>1</v>
      </c>
      <c r="AU16" s="43">
        <f t="shared" si="6"/>
        <v>0</v>
      </c>
      <c r="AV16" s="47">
        <f t="shared" si="7"/>
        <v>0</v>
      </c>
      <c r="AW16" s="43">
        <f t="shared" si="8"/>
        <v>0</v>
      </c>
      <c r="AX16" s="47">
        <f t="shared" si="9"/>
        <v>0</v>
      </c>
      <c r="AY16" s="43">
        <f t="shared" si="10"/>
        <v>0</v>
      </c>
      <c r="AZ16" s="47">
        <f t="shared" si="11"/>
        <v>0</v>
      </c>
      <c r="BA16" s="43">
        <f t="shared" si="12"/>
        <v>0</v>
      </c>
      <c r="BB16" s="365">
        <f t="shared" si="17"/>
        <v>4</v>
      </c>
      <c r="BC16" s="196"/>
      <c r="BD16" s="43">
        <f t="shared" si="13"/>
        <v>3</v>
      </c>
      <c r="BE16" s="189">
        <f t="shared" si="14"/>
        <v>2</v>
      </c>
      <c r="BF16" s="189">
        <f t="shared" si="15"/>
        <v>4</v>
      </c>
      <c r="BG16" s="16"/>
    </row>
    <row r="17" spans="1:59">
      <c r="A17" s="257" t="s">
        <v>32</v>
      </c>
      <c r="B17" s="260">
        <v>2</v>
      </c>
      <c r="C17" s="261">
        <v>3</v>
      </c>
      <c r="D17" s="260">
        <v>4</v>
      </c>
      <c r="E17" s="261"/>
      <c r="F17" s="260">
        <v>2</v>
      </c>
      <c r="G17" s="261">
        <v>4</v>
      </c>
      <c r="H17" s="260">
        <v>3</v>
      </c>
      <c r="I17" s="261">
        <v>5</v>
      </c>
      <c r="J17" s="260">
        <v>5</v>
      </c>
      <c r="K17" s="261">
        <v>1</v>
      </c>
      <c r="L17" s="260">
        <v>4</v>
      </c>
      <c r="M17" s="262">
        <v>3</v>
      </c>
      <c r="N17" s="259">
        <f t="shared" si="0"/>
        <v>36</v>
      </c>
      <c r="O17" s="5"/>
      <c r="P17" s="187">
        <v>22</v>
      </c>
      <c r="Q17" s="156">
        <v>39</v>
      </c>
      <c r="R17" s="156">
        <v>34</v>
      </c>
      <c r="S17" s="188"/>
      <c r="T17" s="257" t="s">
        <v>32</v>
      </c>
      <c r="U17" s="60"/>
      <c r="V17" s="44">
        <v>1</v>
      </c>
      <c r="W17" s="60"/>
      <c r="X17" s="44"/>
      <c r="Y17" s="60"/>
      <c r="Z17" s="44"/>
      <c r="AA17" s="60"/>
      <c r="AB17" s="44"/>
      <c r="AC17" s="60"/>
      <c r="AD17" s="44"/>
      <c r="AE17" s="60"/>
      <c r="AF17" s="61"/>
      <c r="AG17" s="342">
        <f t="shared" si="16"/>
        <v>1</v>
      </c>
      <c r="AH17" s="196"/>
      <c r="AI17" s="44">
        <v>1</v>
      </c>
      <c r="AJ17" s="45">
        <v>1</v>
      </c>
      <c r="AK17" s="45"/>
      <c r="AL17" s="282"/>
      <c r="AM17" s="343" t="s">
        <v>32</v>
      </c>
      <c r="AN17" s="300">
        <f>BB17/BB83</f>
        <v>4.3555032371983523E-3</v>
      </c>
      <c r="AO17" s="300">
        <f>BB17/BB33</f>
        <v>1.2928022361984625E-2</v>
      </c>
      <c r="AP17" s="47">
        <f t="shared" si="1"/>
        <v>2</v>
      </c>
      <c r="AQ17" s="43">
        <f t="shared" si="2"/>
        <v>4</v>
      </c>
      <c r="AR17" s="47">
        <f t="shared" si="3"/>
        <v>4</v>
      </c>
      <c r="AS17" s="43">
        <f t="shared" si="4"/>
        <v>0</v>
      </c>
      <c r="AT17" s="47">
        <f t="shared" si="5"/>
        <v>2</v>
      </c>
      <c r="AU17" s="43">
        <f t="shared" si="6"/>
        <v>4</v>
      </c>
      <c r="AV17" s="47">
        <f t="shared" si="7"/>
        <v>3</v>
      </c>
      <c r="AW17" s="43">
        <f t="shared" si="8"/>
        <v>5</v>
      </c>
      <c r="AX17" s="47">
        <f t="shared" si="9"/>
        <v>5</v>
      </c>
      <c r="AY17" s="43">
        <f t="shared" si="10"/>
        <v>1</v>
      </c>
      <c r="AZ17" s="47">
        <f t="shared" si="11"/>
        <v>4</v>
      </c>
      <c r="BA17" s="43">
        <f t="shared" si="12"/>
        <v>3</v>
      </c>
      <c r="BB17" s="365">
        <f t="shared" si="17"/>
        <v>37</v>
      </c>
      <c r="BC17" s="196"/>
      <c r="BD17" s="43">
        <f t="shared" si="13"/>
        <v>23</v>
      </c>
      <c r="BE17" s="189">
        <f t="shared" si="14"/>
        <v>40</v>
      </c>
      <c r="BF17" s="189">
        <f t="shared" si="15"/>
        <v>34</v>
      </c>
      <c r="BG17" s="16"/>
    </row>
    <row r="18" spans="1:59">
      <c r="A18" s="257" t="s">
        <v>33</v>
      </c>
      <c r="B18" s="260">
        <v>8</v>
      </c>
      <c r="C18" s="261">
        <v>9</v>
      </c>
      <c r="D18" s="260">
        <v>14</v>
      </c>
      <c r="E18" s="261">
        <v>14</v>
      </c>
      <c r="F18" s="260">
        <v>17</v>
      </c>
      <c r="G18" s="261">
        <v>18</v>
      </c>
      <c r="H18" s="260">
        <v>17</v>
      </c>
      <c r="I18" s="261">
        <v>20</v>
      </c>
      <c r="J18" s="260">
        <v>19</v>
      </c>
      <c r="K18" s="261">
        <v>12</v>
      </c>
      <c r="L18" s="260">
        <v>9</v>
      </c>
      <c r="M18" s="262">
        <v>14</v>
      </c>
      <c r="N18" s="259">
        <f t="shared" si="0"/>
        <v>171</v>
      </c>
      <c r="O18" s="5"/>
      <c r="P18" s="187">
        <v>144</v>
      </c>
      <c r="Q18" s="156">
        <v>100</v>
      </c>
      <c r="R18" s="156">
        <v>158</v>
      </c>
      <c r="S18" s="188"/>
      <c r="T18" s="147" t="s">
        <v>33</v>
      </c>
      <c r="U18" s="60">
        <v>5</v>
      </c>
      <c r="V18" s="44">
        <v>9</v>
      </c>
      <c r="W18" s="60">
        <v>12</v>
      </c>
      <c r="X18" s="44">
        <v>2</v>
      </c>
      <c r="Y18" s="60">
        <v>5</v>
      </c>
      <c r="Z18" s="44">
        <v>14</v>
      </c>
      <c r="AA18" s="60">
        <v>18</v>
      </c>
      <c r="AB18" s="44">
        <v>5</v>
      </c>
      <c r="AC18" s="60">
        <v>5</v>
      </c>
      <c r="AD18" s="44">
        <v>7</v>
      </c>
      <c r="AE18" s="60">
        <v>3</v>
      </c>
      <c r="AF18" s="61">
        <v>2</v>
      </c>
      <c r="AG18" s="342">
        <f t="shared" si="16"/>
        <v>87</v>
      </c>
      <c r="AH18" s="196"/>
      <c r="AI18" s="44">
        <v>56</v>
      </c>
      <c r="AJ18" s="45">
        <v>41</v>
      </c>
      <c r="AK18" s="45">
        <v>74</v>
      </c>
      <c r="AL18" s="282"/>
      <c r="AM18" s="149" t="s">
        <v>33</v>
      </c>
      <c r="AN18" s="300">
        <f>BB18/BB83</f>
        <v>3.0370806356680401E-2</v>
      </c>
      <c r="AO18" s="300">
        <f>BB18/BB33</f>
        <v>9.0146750524109018E-2</v>
      </c>
      <c r="AP18" s="47">
        <f t="shared" si="1"/>
        <v>13</v>
      </c>
      <c r="AQ18" s="48">
        <f t="shared" si="2"/>
        <v>18</v>
      </c>
      <c r="AR18" s="47">
        <f t="shared" si="3"/>
        <v>26</v>
      </c>
      <c r="AS18" s="48">
        <f t="shared" si="4"/>
        <v>16</v>
      </c>
      <c r="AT18" s="47">
        <f t="shared" si="5"/>
        <v>22</v>
      </c>
      <c r="AU18" s="48">
        <f t="shared" si="6"/>
        <v>32</v>
      </c>
      <c r="AV18" s="47">
        <f t="shared" si="7"/>
        <v>35</v>
      </c>
      <c r="AW18" s="48">
        <f t="shared" si="8"/>
        <v>25</v>
      </c>
      <c r="AX18" s="47">
        <f t="shared" si="9"/>
        <v>24</v>
      </c>
      <c r="AY18" s="43">
        <f t="shared" si="10"/>
        <v>19</v>
      </c>
      <c r="AZ18" s="47">
        <f t="shared" si="11"/>
        <v>12</v>
      </c>
      <c r="BA18" s="48">
        <f t="shared" si="12"/>
        <v>16</v>
      </c>
      <c r="BB18" s="365">
        <f t="shared" si="17"/>
        <v>258</v>
      </c>
      <c r="BC18" s="196"/>
      <c r="BD18" s="43">
        <f t="shared" si="13"/>
        <v>200</v>
      </c>
      <c r="BE18" s="189">
        <f t="shared" si="14"/>
        <v>141</v>
      </c>
      <c r="BF18" s="189">
        <f t="shared" si="15"/>
        <v>232</v>
      </c>
      <c r="BG18" s="16"/>
    </row>
    <row r="19" spans="1:59">
      <c r="A19" s="257" t="s">
        <v>34</v>
      </c>
      <c r="B19" s="258"/>
      <c r="C19" s="36"/>
      <c r="D19" s="258"/>
      <c r="E19" s="36"/>
      <c r="F19" s="258"/>
      <c r="G19" s="36"/>
      <c r="H19" s="258"/>
      <c r="I19" s="36"/>
      <c r="J19" s="258"/>
      <c r="K19" s="36"/>
      <c r="L19" s="258"/>
      <c r="M19" s="15"/>
      <c r="N19" s="259"/>
      <c r="O19" s="5"/>
      <c r="P19" s="187"/>
      <c r="Q19" s="156">
        <v>22</v>
      </c>
      <c r="R19" s="156">
        <v>11</v>
      </c>
      <c r="S19" s="188"/>
      <c r="T19" s="147" t="s">
        <v>34</v>
      </c>
      <c r="U19" s="60"/>
      <c r="V19" s="44"/>
      <c r="W19" s="60"/>
      <c r="X19" s="44"/>
      <c r="Y19" s="60"/>
      <c r="Z19" s="44"/>
      <c r="AA19" s="60"/>
      <c r="AB19" s="44"/>
      <c r="AC19" s="60"/>
      <c r="AD19" s="44"/>
      <c r="AE19" s="60"/>
      <c r="AF19" s="61"/>
      <c r="AG19" s="342">
        <f t="shared" si="16"/>
        <v>0</v>
      </c>
      <c r="AH19" s="196"/>
      <c r="AI19" s="44"/>
      <c r="AJ19" s="45">
        <v>14</v>
      </c>
      <c r="AK19" s="45">
        <v>16</v>
      </c>
      <c r="AL19" s="282"/>
      <c r="AM19" s="149" t="s">
        <v>34</v>
      </c>
      <c r="AN19" s="300">
        <f>BB19/BB83</f>
        <v>0</v>
      </c>
      <c r="AO19" s="300">
        <f>BB19/BB33</f>
        <v>0</v>
      </c>
      <c r="AP19" s="47">
        <f t="shared" si="1"/>
        <v>0</v>
      </c>
      <c r="AQ19" s="48">
        <f t="shared" si="2"/>
        <v>0</v>
      </c>
      <c r="AR19" s="47">
        <f t="shared" si="3"/>
        <v>0</v>
      </c>
      <c r="AS19" s="48">
        <f t="shared" si="4"/>
        <v>0</v>
      </c>
      <c r="AT19" s="47">
        <f t="shared" si="5"/>
        <v>0</v>
      </c>
      <c r="AU19" s="48">
        <f t="shared" si="6"/>
        <v>0</v>
      </c>
      <c r="AV19" s="47">
        <f t="shared" si="7"/>
        <v>0</v>
      </c>
      <c r="AW19" s="48">
        <f t="shared" si="8"/>
        <v>0</v>
      </c>
      <c r="AX19" s="47">
        <f t="shared" si="9"/>
        <v>0</v>
      </c>
      <c r="AY19" s="48">
        <f t="shared" si="10"/>
        <v>0</v>
      </c>
      <c r="AZ19" s="47">
        <f t="shared" si="11"/>
        <v>0</v>
      </c>
      <c r="BA19" s="48">
        <f t="shared" si="12"/>
        <v>0</v>
      </c>
      <c r="BB19" s="365">
        <f t="shared" si="17"/>
        <v>0</v>
      </c>
      <c r="BC19" s="196"/>
      <c r="BD19" s="43">
        <f t="shared" si="13"/>
        <v>0</v>
      </c>
      <c r="BE19" s="189">
        <f t="shared" si="14"/>
        <v>36</v>
      </c>
      <c r="BF19" s="189">
        <f t="shared" si="15"/>
        <v>27</v>
      </c>
      <c r="BG19" s="16"/>
    </row>
    <row r="20" spans="1:59">
      <c r="A20" s="257" t="s">
        <v>35</v>
      </c>
      <c r="B20" s="260">
        <v>1</v>
      </c>
      <c r="C20" s="261">
        <v>2</v>
      </c>
      <c r="D20" s="260">
        <v>4</v>
      </c>
      <c r="E20" s="261">
        <v>9</v>
      </c>
      <c r="F20" s="260">
        <v>8</v>
      </c>
      <c r="G20" s="261">
        <v>4</v>
      </c>
      <c r="H20" s="260">
        <v>10</v>
      </c>
      <c r="I20" s="261">
        <v>7</v>
      </c>
      <c r="J20" s="260">
        <v>5</v>
      </c>
      <c r="K20" s="261">
        <v>1</v>
      </c>
      <c r="L20" s="260">
        <v>6</v>
      </c>
      <c r="M20" s="262"/>
      <c r="N20" s="259">
        <f t="shared" ref="N20:N30" si="18">SUM(B20:M20)</f>
        <v>57</v>
      </c>
      <c r="O20" s="5"/>
      <c r="P20" s="187">
        <v>57</v>
      </c>
      <c r="Q20" s="156">
        <v>81</v>
      </c>
      <c r="R20" s="156">
        <v>110</v>
      </c>
      <c r="S20" s="188"/>
      <c r="T20" s="147" t="s">
        <v>35</v>
      </c>
      <c r="U20" s="60"/>
      <c r="V20" s="44"/>
      <c r="W20" s="60">
        <v>1</v>
      </c>
      <c r="X20" s="44">
        <v>1</v>
      </c>
      <c r="Y20" s="60">
        <v>2</v>
      </c>
      <c r="Z20" s="44">
        <v>2</v>
      </c>
      <c r="AA20" s="60">
        <v>4</v>
      </c>
      <c r="AB20" s="44">
        <v>2</v>
      </c>
      <c r="AC20" s="60"/>
      <c r="AD20" s="44"/>
      <c r="AE20" s="60">
        <v>1</v>
      </c>
      <c r="AF20" s="61">
        <v>1</v>
      </c>
      <c r="AG20" s="342">
        <f t="shared" si="16"/>
        <v>14</v>
      </c>
      <c r="AH20" s="196"/>
      <c r="AI20" s="44">
        <v>19</v>
      </c>
      <c r="AJ20" s="45">
        <v>18</v>
      </c>
      <c r="AK20" s="45">
        <v>15</v>
      </c>
      <c r="AL20" s="282"/>
      <c r="AM20" s="149" t="s">
        <v>36</v>
      </c>
      <c r="AN20" s="300">
        <f>BB20/BB83</f>
        <v>8.3578575632725135E-3</v>
      </c>
      <c r="AO20" s="300">
        <f>BB20/BB33</f>
        <v>2.4807826694619148E-2</v>
      </c>
      <c r="AP20" s="47">
        <f t="shared" si="1"/>
        <v>1</v>
      </c>
      <c r="AQ20" s="48">
        <f t="shared" si="2"/>
        <v>2</v>
      </c>
      <c r="AR20" s="47">
        <f t="shared" si="3"/>
        <v>5</v>
      </c>
      <c r="AS20" s="48">
        <f t="shared" si="4"/>
        <v>10</v>
      </c>
      <c r="AT20" s="47">
        <f t="shared" si="5"/>
        <v>10</v>
      </c>
      <c r="AU20" s="48">
        <f t="shared" si="6"/>
        <v>6</v>
      </c>
      <c r="AV20" s="47">
        <f t="shared" si="7"/>
        <v>14</v>
      </c>
      <c r="AW20" s="48">
        <f t="shared" si="8"/>
        <v>9</v>
      </c>
      <c r="AX20" s="47">
        <f t="shared" si="9"/>
        <v>5</v>
      </c>
      <c r="AY20" s="48">
        <f t="shared" si="10"/>
        <v>1</v>
      </c>
      <c r="AZ20" s="47">
        <f t="shared" si="11"/>
        <v>7</v>
      </c>
      <c r="BA20" s="48">
        <f t="shared" si="12"/>
        <v>1</v>
      </c>
      <c r="BB20" s="365">
        <f t="shared" si="17"/>
        <v>71</v>
      </c>
      <c r="BC20" s="196"/>
      <c r="BD20" s="43">
        <f t="shared" si="13"/>
        <v>76</v>
      </c>
      <c r="BE20" s="189">
        <f t="shared" si="14"/>
        <v>99</v>
      </c>
      <c r="BF20" s="189">
        <f t="shared" si="15"/>
        <v>125</v>
      </c>
      <c r="BG20" s="16"/>
    </row>
    <row r="21" spans="1:59">
      <c r="A21" s="257" t="s">
        <v>37</v>
      </c>
      <c r="B21" s="260">
        <v>4</v>
      </c>
      <c r="C21" s="261">
        <v>2</v>
      </c>
      <c r="D21" s="260">
        <v>1</v>
      </c>
      <c r="E21" s="261">
        <v>1</v>
      </c>
      <c r="F21" s="260">
        <v>1</v>
      </c>
      <c r="G21" s="261"/>
      <c r="H21" s="260"/>
      <c r="I21" s="261">
        <v>1</v>
      </c>
      <c r="J21" s="260">
        <v>2</v>
      </c>
      <c r="K21" s="261"/>
      <c r="L21" s="260">
        <v>1</v>
      </c>
      <c r="M21" s="262"/>
      <c r="N21" s="259">
        <f t="shared" si="18"/>
        <v>13</v>
      </c>
      <c r="O21" s="5"/>
      <c r="P21" s="187">
        <v>11</v>
      </c>
      <c r="Q21" s="156">
        <v>15</v>
      </c>
      <c r="R21" s="156">
        <v>20</v>
      </c>
      <c r="S21" s="188"/>
      <c r="T21" s="147" t="s">
        <v>37</v>
      </c>
      <c r="U21" s="60">
        <v>1</v>
      </c>
      <c r="V21" s="44">
        <v>2</v>
      </c>
      <c r="W21" s="60">
        <v>1</v>
      </c>
      <c r="X21" s="44"/>
      <c r="Y21" s="60"/>
      <c r="Z21" s="44"/>
      <c r="AA21" s="60"/>
      <c r="AB21" s="44"/>
      <c r="AC21" s="60"/>
      <c r="AD21" s="44"/>
      <c r="AE21" s="60"/>
      <c r="AF21" s="61"/>
      <c r="AG21" s="342">
        <f t="shared" si="16"/>
        <v>4</v>
      </c>
      <c r="AH21" s="196"/>
      <c r="AI21" s="44">
        <v>8</v>
      </c>
      <c r="AJ21" s="45">
        <v>1</v>
      </c>
      <c r="AK21" s="45">
        <v>7</v>
      </c>
      <c r="AL21" s="282"/>
      <c r="AM21" s="149" t="s">
        <v>37</v>
      </c>
      <c r="AN21" s="300">
        <f>BB21/BB83</f>
        <v>2.0011771630370806E-3</v>
      </c>
      <c r="AO21" s="300">
        <f>BB21/BB33</f>
        <v>5.9399021663172607E-3</v>
      </c>
      <c r="AP21" s="47">
        <f t="shared" si="1"/>
        <v>5</v>
      </c>
      <c r="AQ21" s="48">
        <f t="shared" si="2"/>
        <v>4</v>
      </c>
      <c r="AR21" s="47">
        <f t="shared" si="3"/>
        <v>2</v>
      </c>
      <c r="AS21" s="48">
        <f t="shared" si="4"/>
        <v>1</v>
      </c>
      <c r="AT21" s="47">
        <f t="shared" si="5"/>
        <v>1</v>
      </c>
      <c r="AU21" s="48">
        <f t="shared" si="6"/>
        <v>0</v>
      </c>
      <c r="AV21" s="47">
        <f t="shared" si="7"/>
        <v>0</v>
      </c>
      <c r="AW21" s="48">
        <f t="shared" si="8"/>
        <v>1</v>
      </c>
      <c r="AX21" s="47">
        <f t="shared" si="9"/>
        <v>2</v>
      </c>
      <c r="AY21" s="48">
        <f t="shared" si="10"/>
        <v>0</v>
      </c>
      <c r="AZ21" s="47">
        <f t="shared" si="11"/>
        <v>1</v>
      </c>
      <c r="BA21" s="48">
        <f t="shared" si="12"/>
        <v>0</v>
      </c>
      <c r="BB21" s="365">
        <f t="shared" si="17"/>
        <v>17</v>
      </c>
      <c r="BC21" s="196"/>
      <c r="BD21" s="43">
        <f t="shared" si="13"/>
        <v>19</v>
      </c>
      <c r="BE21" s="189">
        <f t="shared" si="14"/>
        <v>16</v>
      </c>
      <c r="BF21" s="189">
        <f t="shared" si="15"/>
        <v>27</v>
      </c>
      <c r="BG21" s="16"/>
    </row>
    <row r="22" spans="1:59">
      <c r="A22" s="257" t="s">
        <v>38</v>
      </c>
      <c r="B22" s="260">
        <v>24</v>
      </c>
      <c r="C22" s="261">
        <v>19</v>
      </c>
      <c r="D22" s="260">
        <v>9</v>
      </c>
      <c r="E22" s="261">
        <v>12</v>
      </c>
      <c r="F22" s="260">
        <v>18</v>
      </c>
      <c r="G22" s="261">
        <v>12</v>
      </c>
      <c r="H22" s="260">
        <v>17</v>
      </c>
      <c r="I22" s="261">
        <v>14</v>
      </c>
      <c r="J22" s="260">
        <v>29</v>
      </c>
      <c r="K22" s="261">
        <v>9</v>
      </c>
      <c r="L22" s="260">
        <v>14</v>
      </c>
      <c r="M22" s="262">
        <v>23</v>
      </c>
      <c r="N22" s="259">
        <f t="shared" si="18"/>
        <v>200</v>
      </c>
      <c r="O22" s="5"/>
      <c r="P22" s="187">
        <v>205</v>
      </c>
      <c r="Q22" s="156">
        <v>213</v>
      </c>
      <c r="R22" s="156">
        <v>258</v>
      </c>
      <c r="S22" s="188"/>
      <c r="T22" s="147" t="s">
        <v>38</v>
      </c>
      <c r="U22" s="60"/>
      <c r="V22" s="44">
        <v>1</v>
      </c>
      <c r="W22" s="60"/>
      <c r="X22" s="44"/>
      <c r="Y22" s="60"/>
      <c r="Z22" s="44"/>
      <c r="AA22" s="60"/>
      <c r="AB22" s="44"/>
      <c r="AC22" s="60"/>
      <c r="AD22" s="44"/>
      <c r="AE22" s="60"/>
      <c r="AF22" s="61"/>
      <c r="AG22" s="342">
        <f t="shared" si="16"/>
        <v>1</v>
      </c>
      <c r="AH22" s="196"/>
      <c r="AI22" s="44"/>
      <c r="AJ22" s="45">
        <v>0</v>
      </c>
      <c r="AK22" s="45">
        <v>2</v>
      </c>
      <c r="AL22" s="282"/>
      <c r="AM22" s="149" t="s">
        <v>38</v>
      </c>
      <c r="AN22" s="300">
        <f>BB22/BB83</f>
        <v>2.3660977045320778E-2</v>
      </c>
      <c r="AO22" s="300">
        <f>BB22/BB33</f>
        <v>7.0230607966457026E-2</v>
      </c>
      <c r="AP22" s="47">
        <f t="shared" si="1"/>
        <v>24</v>
      </c>
      <c r="AQ22" s="48">
        <f t="shared" si="2"/>
        <v>20</v>
      </c>
      <c r="AR22" s="47">
        <f t="shared" si="3"/>
        <v>9</v>
      </c>
      <c r="AS22" s="48">
        <f t="shared" si="4"/>
        <v>12</v>
      </c>
      <c r="AT22" s="47">
        <f t="shared" si="5"/>
        <v>18</v>
      </c>
      <c r="AU22" s="48">
        <f t="shared" si="6"/>
        <v>12</v>
      </c>
      <c r="AV22" s="47">
        <f t="shared" si="7"/>
        <v>17</v>
      </c>
      <c r="AW22" s="48">
        <f t="shared" si="8"/>
        <v>14</v>
      </c>
      <c r="AX22" s="47">
        <f t="shared" si="9"/>
        <v>29</v>
      </c>
      <c r="AY22" s="48">
        <f t="shared" si="10"/>
        <v>9</v>
      </c>
      <c r="AZ22" s="47">
        <f t="shared" si="11"/>
        <v>14</v>
      </c>
      <c r="BA22" s="48">
        <f t="shared" si="12"/>
        <v>23</v>
      </c>
      <c r="BB22" s="365">
        <f t="shared" si="17"/>
        <v>201</v>
      </c>
      <c r="BC22" s="196"/>
      <c r="BD22" s="43">
        <f t="shared" si="13"/>
        <v>205</v>
      </c>
      <c r="BE22" s="189">
        <f t="shared" si="14"/>
        <v>213</v>
      </c>
      <c r="BF22" s="189">
        <f t="shared" si="15"/>
        <v>260</v>
      </c>
      <c r="BG22" s="16"/>
    </row>
    <row r="23" spans="1:59">
      <c r="A23" s="257" t="s">
        <v>39</v>
      </c>
      <c r="B23" s="260">
        <v>3</v>
      </c>
      <c r="C23" s="261">
        <v>2</v>
      </c>
      <c r="D23" s="260">
        <v>5</v>
      </c>
      <c r="E23" s="261">
        <v>6</v>
      </c>
      <c r="F23" s="260">
        <v>3</v>
      </c>
      <c r="G23" s="261">
        <v>4</v>
      </c>
      <c r="H23" s="260">
        <v>2</v>
      </c>
      <c r="I23" s="261">
        <v>5</v>
      </c>
      <c r="J23" s="260">
        <v>4</v>
      </c>
      <c r="K23" s="261">
        <v>3</v>
      </c>
      <c r="L23" s="260">
        <v>3</v>
      </c>
      <c r="M23" s="262">
        <v>4</v>
      </c>
      <c r="N23" s="259">
        <f t="shared" si="18"/>
        <v>44</v>
      </c>
      <c r="O23" s="5"/>
      <c r="P23" s="187">
        <v>48</v>
      </c>
      <c r="Q23" s="156">
        <v>57</v>
      </c>
      <c r="R23" s="156">
        <v>47</v>
      </c>
      <c r="S23" s="188"/>
      <c r="T23" s="147" t="s">
        <v>39</v>
      </c>
      <c r="U23" s="60">
        <v>1</v>
      </c>
      <c r="V23" s="44">
        <v>1</v>
      </c>
      <c r="W23" s="60">
        <v>2</v>
      </c>
      <c r="X23" s="44"/>
      <c r="Y23" s="60"/>
      <c r="Z23" s="44">
        <v>1</v>
      </c>
      <c r="AA23" s="60"/>
      <c r="AB23" s="44"/>
      <c r="AC23" s="60"/>
      <c r="AD23" s="44">
        <v>3</v>
      </c>
      <c r="AE23" s="60">
        <v>1</v>
      </c>
      <c r="AF23" s="61">
        <v>2</v>
      </c>
      <c r="AG23" s="342">
        <f t="shared" si="16"/>
        <v>11</v>
      </c>
      <c r="AH23" s="196"/>
      <c r="AI23" s="44">
        <v>14</v>
      </c>
      <c r="AJ23" s="45">
        <v>14</v>
      </c>
      <c r="AK23" s="45">
        <v>13</v>
      </c>
      <c r="AL23" s="282"/>
      <c r="AM23" s="149" t="s">
        <v>39</v>
      </c>
      <c r="AN23" s="300">
        <f>BB23/BB83</f>
        <v>6.4743967039434958E-3</v>
      </c>
      <c r="AO23" s="300">
        <f>BB23/BB33</f>
        <v>1.9217330538085255E-2</v>
      </c>
      <c r="AP23" s="47">
        <f t="shared" si="1"/>
        <v>4</v>
      </c>
      <c r="AQ23" s="48">
        <f t="shared" si="2"/>
        <v>3</v>
      </c>
      <c r="AR23" s="47">
        <f t="shared" si="3"/>
        <v>7</v>
      </c>
      <c r="AS23" s="48">
        <f t="shared" si="4"/>
        <v>6</v>
      </c>
      <c r="AT23" s="47">
        <f t="shared" si="5"/>
        <v>3</v>
      </c>
      <c r="AU23" s="48">
        <f t="shared" si="6"/>
        <v>5</v>
      </c>
      <c r="AV23" s="47">
        <f t="shared" si="7"/>
        <v>2</v>
      </c>
      <c r="AW23" s="48">
        <f t="shared" si="8"/>
        <v>5</v>
      </c>
      <c r="AX23" s="47">
        <f t="shared" si="9"/>
        <v>4</v>
      </c>
      <c r="AY23" s="48">
        <f t="shared" si="10"/>
        <v>6</v>
      </c>
      <c r="AZ23" s="47">
        <f t="shared" si="11"/>
        <v>4</v>
      </c>
      <c r="BA23" s="48">
        <f t="shared" si="12"/>
        <v>6</v>
      </c>
      <c r="BB23" s="365">
        <f t="shared" si="17"/>
        <v>55</v>
      </c>
      <c r="BC23" s="196"/>
      <c r="BD23" s="43">
        <f t="shared" si="13"/>
        <v>62</v>
      </c>
      <c r="BE23" s="189">
        <f t="shared" si="14"/>
        <v>71</v>
      </c>
      <c r="BF23" s="189">
        <f t="shared" si="15"/>
        <v>60</v>
      </c>
      <c r="BG23" s="16"/>
    </row>
    <row r="24" spans="1:59">
      <c r="A24" s="257" t="s">
        <v>40</v>
      </c>
      <c r="B24" s="260">
        <v>2</v>
      </c>
      <c r="C24" s="261"/>
      <c r="D24" s="260">
        <v>1</v>
      </c>
      <c r="E24" s="261">
        <v>2</v>
      </c>
      <c r="F24" s="260"/>
      <c r="G24" s="261">
        <v>1</v>
      </c>
      <c r="H24" s="260">
        <v>6</v>
      </c>
      <c r="I24" s="261">
        <v>1</v>
      </c>
      <c r="J24" s="260">
        <v>1</v>
      </c>
      <c r="K24" s="261">
        <v>1</v>
      </c>
      <c r="L24" s="260">
        <v>1</v>
      </c>
      <c r="M24" s="262">
        <v>1</v>
      </c>
      <c r="N24" s="259">
        <f t="shared" si="18"/>
        <v>17</v>
      </c>
      <c r="O24" s="5"/>
      <c r="P24" s="187">
        <v>21</v>
      </c>
      <c r="Q24" s="156">
        <v>24</v>
      </c>
      <c r="R24" s="156">
        <v>25</v>
      </c>
      <c r="S24" s="188"/>
      <c r="T24" s="147" t="s">
        <v>40</v>
      </c>
      <c r="U24" s="60">
        <v>1</v>
      </c>
      <c r="V24" s="44"/>
      <c r="W24" s="60"/>
      <c r="X24" s="44">
        <v>1</v>
      </c>
      <c r="Y24" s="60"/>
      <c r="Z24" s="44"/>
      <c r="AA24" s="60"/>
      <c r="AB24" s="44"/>
      <c r="AC24" s="60"/>
      <c r="AD24" s="44"/>
      <c r="AE24" s="60"/>
      <c r="AF24" s="61"/>
      <c r="AG24" s="342">
        <f t="shared" si="16"/>
        <v>2</v>
      </c>
      <c r="AH24" s="196"/>
      <c r="AI24" s="44">
        <v>4</v>
      </c>
      <c r="AJ24" s="45">
        <v>5</v>
      </c>
      <c r="AK24" s="45">
        <v>4</v>
      </c>
      <c r="AL24" s="282"/>
      <c r="AM24" s="149" t="s">
        <v>40</v>
      </c>
      <c r="AN24" s="300">
        <f>BB24/BB83</f>
        <v>2.2366097704532078E-3</v>
      </c>
      <c r="AO24" s="300">
        <f>BB24/BB33</f>
        <v>6.638714185883997E-3</v>
      </c>
      <c r="AP24" s="47">
        <f t="shared" si="1"/>
        <v>3</v>
      </c>
      <c r="AQ24" s="48">
        <f t="shared" si="2"/>
        <v>0</v>
      </c>
      <c r="AR24" s="47">
        <f t="shared" si="3"/>
        <v>1</v>
      </c>
      <c r="AS24" s="48">
        <f t="shared" si="4"/>
        <v>3</v>
      </c>
      <c r="AT24" s="47">
        <f t="shared" si="5"/>
        <v>0</v>
      </c>
      <c r="AU24" s="48">
        <f t="shared" si="6"/>
        <v>1</v>
      </c>
      <c r="AV24" s="47">
        <f t="shared" si="7"/>
        <v>6</v>
      </c>
      <c r="AW24" s="48">
        <f t="shared" si="8"/>
        <v>1</v>
      </c>
      <c r="AX24" s="47">
        <f t="shared" si="9"/>
        <v>1</v>
      </c>
      <c r="AY24" s="48">
        <f t="shared" si="10"/>
        <v>1</v>
      </c>
      <c r="AZ24" s="47">
        <f t="shared" si="11"/>
        <v>1</v>
      </c>
      <c r="BA24" s="48">
        <f t="shared" si="12"/>
        <v>1</v>
      </c>
      <c r="BB24" s="365">
        <f t="shared" si="17"/>
        <v>19</v>
      </c>
      <c r="BC24" s="196"/>
      <c r="BD24" s="43">
        <f t="shared" si="13"/>
        <v>25</v>
      </c>
      <c r="BE24" s="189">
        <f t="shared" si="14"/>
        <v>29</v>
      </c>
      <c r="BF24" s="189">
        <f t="shared" si="15"/>
        <v>29</v>
      </c>
      <c r="BG24" s="16"/>
    </row>
    <row r="25" spans="1:59">
      <c r="A25" s="257" t="s">
        <v>41</v>
      </c>
      <c r="B25" s="260">
        <v>3</v>
      </c>
      <c r="C25" s="261">
        <v>5</v>
      </c>
      <c r="D25" s="260">
        <v>5</v>
      </c>
      <c r="E25" s="261">
        <v>3</v>
      </c>
      <c r="F25" s="260">
        <v>3</v>
      </c>
      <c r="G25" s="261">
        <v>2</v>
      </c>
      <c r="H25" s="260">
        <v>4</v>
      </c>
      <c r="I25" s="261">
        <v>7</v>
      </c>
      <c r="J25" s="260">
        <v>7</v>
      </c>
      <c r="K25" s="261">
        <v>4</v>
      </c>
      <c r="L25" s="260">
        <v>8</v>
      </c>
      <c r="M25" s="262">
        <v>3</v>
      </c>
      <c r="N25" s="259">
        <f t="shared" si="18"/>
        <v>54</v>
      </c>
      <c r="O25" s="5"/>
      <c r="P25" s="187">
        <v>44</v>
      </c>
      <c r="Q25" s="156">
        <v>35</v>
      </c>
      <c r="R25" s="156">
        <v>61</v>
      </c>
      <c r="S25" s="188"/>
      <c r="T25" s="147" t="s">
        <v>41</v>
      </c>
      <c r="U25" s="60">
        <v>47</v>
      </c>
      <c r="V25" s="44">
        <v>47</v>
      </c>
      <c r="W25" s="60">
        <v>38</v>
      </c>
      <c r="X25" s="44">
        <v>31</v>
      </c>
      <c r="Y25" s="60">
        <v>33</v>
      </c>
      <c r="Z25" s="44">
        <v>34</v>
      </c>
      <c r="AA25" s="60">
        <v>35</v>
      </c>
      <c r="AB25" s="44">
        <v>46</v>
      </c>
      <c r="AC25" s="60">
        <v>63</v>
      </c>
      <c r="AD25" s="44">
        <v>49</v>
      </c>
      <c r="AE25" s="60">
        <v>43</v>
      </c>
      <c r="AF25" s="61">
        <v>36</v>
      </c>
      <c r="AG25" s="342">
        <f t="shared" si="16"/>
        <v>502</v>
      </c>
      <c r="AH25" s="196"/>
      <c r="AI25" s="44">
        <v>418</v>
      </c>
      <c r="AJ25" s="45">
        <v>365</v>
      </c>
      <c r="AK25" s="45">
        <v>405</v>
      </c>
      <c r="AL25" s="282"/>
      <c r="AM25" s="149" t="s">
        <v>41</v>
      </c>
      <c r="AN25" s="300">
        <f>BB25/BB83</f>
        <v>6.5450264861683344E-2</v>
      </c>
      <c r="AO25" s="300">
        <f>BB25/BB33</f>
        <v>0.19426974143955275</v>
      </c>
      <c r="AP25" s="47">
        <f t="shared" si="1"/>
        <v>50</v>
      </c>
      <c r="AQ25" s="48">
        <f t="shared" si="2"/>
        <v>52</v>
      </c>
      <c r="AR25" s="47">
        <f t="shared" si="3"/>
        <v>43</v>
      </c>
      <c r="AS25" s="48">
        <f t="shared" si="4"/>
        <v>34</v>
      </c>
      <c r="AT25" s="47">
        <f t="shared" si="5"/>
        <v>36</v>
      </c>
      <c r="AU25" s="48">
        <f t="shared" si="6"/>
        <v>36</v>
      </c>
      <c r="AV25" s="47">
        <f t="shared" si="7"/>
        <v>39</v>
      </c>
      <c r="AW25" s="48">
        <f t="shared" si="8"/>
        <v>53</v>
      </c>
      <c r="AX25" s="47">
        <f t="shared" si="9"/>
        <v>70</v>
      </c>
      <c r="AY25" s="48">
        <f t="shared" si="10"/>
        <v>53</v>
      </c>
      <c r="AZ25" s="47">
        <f t="shared" si="11"/>
        <v>51</v>
      </c>
      <c r="BA25" s="48">
        <f t="shared" si="12"/>
        <v>39</v>
      </c>
      <c r="BB25" s="365">
        <f>AP25+AQ25+AR25+AS25+AT25+AU25+AV25+AW25+AX25+AY25+AZ25+BA25</f>
        <v>556</v>
      </c>
      <c r="BC25" s="196"/>
      <c r="BD25" s="43">
        <f t="shared" si="13"/>
        <v>462</v>
      </c>
      <c r="BE25" s="189">
        <f t="shared" si="14"/>
        <v>400</v>
      </c>
      <c r="BF25" s="189">
        <f t="shared" si="15"/>
        <v>466</v>
      </c>
      <c r="BG25" s="16"/>
    </row>
    <row r="26" spans="1:59">
      <c r="A26" s="257" t="s">
        <v>42</v>
      </c>
      <c r="B26" s="260">
        <v>9</v>
      </c>
      <c r="C26" s="261">
        <v>1</v>
      </c>
      <c r="D26" s="260">
        <v>6</v>
      </c>
      <c r="E26" s="261">
        <v>3</v>
      </c>
      <c r="F26" s="260">
        <v>7</v>
      </c>
      <c r="G26" s="261">
        <v>8</v>
      </c>
      <c r="H26" s="260">
        <v>10</v>
      </c>
      <c r="I26" s="261">
        <v>6</v>
      </c>
      <c r="J26" s="260">
        <v>7</v>
      </c>
      <c r="K26" s="261">
        <v>6</v>
      </c>
      <c r="L26" s="260">
        <v>5</v>
      </c>
      <c r="M26" s="262">
        <v>8</v>
      </c>
      <c r="N26" s="259">
        <f t="shared" si="18"/>
        <v>76</v>
      </c>
      <c r="O26" s="5"/>
      <c r="P26" s="187">
        <v>50</v>
      </c>
      <c r="Q26" s="156">
        <v>42</v>
      </c>
      <c r="R26" s="156">
        <v>62</v>
      </c>
      <c r="S26" s="188"/>
      <c r="T26" s="147" t="s">
        <v>42</v>
      </c>
      <c r="U26" s="60"/>
      <c r="V26" s="44"/>
      <c r="W26" s="60">
        <v>1</v>
      </c>
      <c r="X26" s="44"/>
      <c r="Y26" s="60">
        <v>1</v>
      </c>
      <c r="Z26" s="44"/>
      <c r="AA26" s="60"/>
      <c r="AB26" s="44"/>
      <c r="AC26" s="60">
        <v>1</v>
      </c>
      <c r="AD26" s="44">
        <v>1</v>
      </c>
      <c r="AE26" s="60">
        <v>2</v>
      </c>
      <c r="AF26" s="61"/>
      <c r="AG26" s="342">
        <f t="shared" si="16"/>
        <v>6</v>
      </c>
      <c r="AH26" s="196"/>
      <c r="AI26" s="44">
        <v>6</v>
      </c>
      <c r="AJ26" s="45">
        <v>4</v>
      </c>
      <c r="AK26" s="45">
        <v>4</v>
      </c>
      <c r="AL26" s="282"/>
      <c r="AM26" s="149" t="s">
        <v>42</v>
      </c>
      <c r="AN26" s="300">
        <f>BB26/BB83</f>
        <v>9.6527369040612116E-3</v>
      </c>
      <c r="AO26" s="300">
        <f>BB26/BB33</f>
        <v>2.8651292802236199E-2</v>
      </c>
      <c r="AP26" s="47">
        <f t="shared" si="1"/>
        <v>9</v>
      </c>
      <c r="AQ26" s="48">
        <f t="shared" si="2"/>
        <v>1</v>
      </c>
      <c r="AR26" s="47">
        <f t="shared" si="3"/>
        <v>7</v>
      </c>
      <c r="AS26" s="48">
        <f t="shared" si="4"/>
        <v>3</v>
      </c>
      <c r="AT26" s="47">
        <f t="shared" si="5"/>
        <v>8</v>
      </c>
      <c r="AU26" s="48">
        <f t="shared" si="6"/>
        <v>8</v>
      </c>
      <c r="AV26" s="47">
        <f t="shared" si="7"/>
        <v>10</v>
      </c>
      <c r="AW26" s="48">
        <f t="shared" si="8"/>
        <v>6</v>
      </c>
      <c r="AX26" s="47">
        <f t="shared" si="9"/>
        <v>8</v>
      </c>
      <c r="AY26" s="48">
        <f t="shared" si="10"/>
        <v>7</v>
      </c>
      <c r="AZ26" s="47">
        <f t="shared" si="11"/>
        <v>7</v>
      </c>
      <c r="BA26" s="48">
        <f t="shared" si="12"/>
        <v>8</v>
      </c>
      <c r="BB26" s="365">
        <f t="shared" ref="BB26:BB32" si="19">AP26+AQ26+AR26+AS26+AT26+AU26+AV26+AW26+AX26+AY26+AZ26+BA26</f>
        <v>82</v>
      </c>
      <c r="BC26" s="196"/>
      <c r="BD26" s="43">
        <f t="shared" si="13"/>
        <v>56</v>
      </c>
      <c r="BE26" s="189">
        <f t="shared" si="14"/>
        <v>46</v>
      </c>
      <c r="BF26" s="189">
        <f t="shared" si="15"/>
        <v>66</v>
      </c>
      <c r="BG26" s="16"/>
    </row>
    <row r="27" spans="1:59">
      <c r="A27" s="257" t="s">
        <v>43</v>
      </c>
      <c r="B27" s="260"/>
      <c r="C27" s="261"/>
      <c r="D27" s="260"/>
      <c r="E27" s="261"/>
      <c r="F27" s="260"/>
      <c r="G27" s="261"/>
      <c r="H27" s="260"/>
      <c r="I27" s="261"/>
      <c r="J27" s="260"/>
      <c r="K27" s="261"/>
      <c r="L27" s="260"/>
      <c r="M27" s="262"/>
      <c r="N27" s="259">
        <f t="shared" si="18"/>
        <v>0</v>
      </c>
      <c r="O27" s="5"/>
      <c r="P27" s="187">
        <v>1</v>
      </c>
      <c r="Q27" s="156">
        <v>0</v>
      </c>
      <c r="R27" s="156">
        <v>1</v>
      </c>
      <c r="S27" s="188"/>
      <c r="T27" s="147" t="s">
        <v>43</v>
      </c>
      <c r="U27" s="60">
        <v>1</v>
      </c>
      <c r="V27" s="44"/>
      <c r="W27" s="60"/>
      <c r="X27" s="44"/>
      <c r="Y27" s="60"/>
      <c r="Z27" s="44"/>
      <c r="AA27" s="60"/>
      <c r="AB27" s="44"/>
      <c r="AC27" s="60"/>
      <c r="AD27" s="44"/>
      <c r="AE27" s="60"/>
      <c r="AF27" s="61"/>
      <c r="AG27" s="342">
        <f t="shared" si="16"/>
        <v>1</v>
      </c>
      <c r="AH27" s="196"/>
      <c r="AI27" s="44">
        <v>5</v>
      </c>
      <c r="AJ27" s="45">
        <v>1</v>
      </c>
      <c r="AK27" s="45">
        <v>2</v>
      </c>
      <c r="AL27" s="282"/>
      <c r="AM27" s="149" t="s">
        <v>44</v>
      </c>
      <c r="AN27" s="300">
        <f>BB27/BB83</f>
        <v>1.1771630370806356E-4</v>
      </c>
      <c r="AO27" s="300">
        <f>BB27/BB33</f>
        <v>3.4940600978336826E-4</v>
      </c>
      <c r="AP27" s="47">
        <f t="shared" si="1"/>
        <v>1</v>
      </c>
      <c r="AQ27" s="48">
        <f t="shared" si="2"/>
        <v>0</v>
      </c>
      <c r="AR27" s="47">
        <f t="shared" si="3"/>
        <v>0</v>
      </c>
      <c r="AS27" s="49">
        <f t="shared" si="4"/>
        <v>0</v>
      </c>
      <c r="AT27" s="47">
        <f t="shared" si="5"/>
        <v>0</v>
      </c>
      <c r="AU27" s="49">
        <f t="shared" si="6"/>
        <v>0</v>
      </c>
      <c r="AV27" s="47">
        <f t="shared" si="7"/>
        <v>0</v>
      </c>
      <c r="AW27" s="48">
        <f t="shared" si="8"/>
        <v>0</v>
      </c>
      <c r="AX27" s="47">
        <f t="shared" si="9"/>
        <v>0</v>
      </c>
      <c r="AY27" s="49">
        <f t="shared" si="10"/>
        <v>0</v>
      </c>
      <c r="AZ27" s="47">
        <f t="shared" si="11"/>
        <v>0</v>
      </c>
      <c r="BA27" s="49">
        <f t="shared" si="12"/>
        <v>0</v>
      </c>
      <c r="BB27" s="365">
        <f t="shared" si="19"/>
        <v>1</v>
      </c>
      <c r="BC27" s="196"/>
      <c r="BD27" s="43">
        <f t="shared" si="13"/>
        <v>6</v>
      </c>
      <c r="BE27" s="189">
        <f t="shared" si="14"/>
        <v>1</v>
      </c>
      <c r="BF27" s="189">
        <f t="shared" si="15"/>
        <v>3</v>
      </c>
      <c r="BG27" s="16"/>
    </row>
    <row r="28" spans="1:59">
      <c r="A28" s="257" t="s">
        <v>45</v>
      </c>
      <c r="B28" s="258">
        <v>2</v>
      </c>
      <c r="C28" s="36">
        <v>2</v>
      </c>
      <c r="D28" s="258">
        <v>2</v>
      </c>
      <c r="E28" s="36">
        <v>2</v>
      </c>
      <c r="F28" s="258">
        <v>4</v>
      </c>
      <c r="G28" s="36">
        <v>4</v>
      </c>
      <c r="H28" s="258">
        <v>10</v>
      </c>
      <c r="I28" s="36">
        <v>8</v>
      </c>
      <c r="J28" s="258">
        <v>3</v>
      </c>
      <c r="K28" s="36">
        <v>5</v>
      </c>
      <c r="L28" s="258">
        <v>2</v>
      </c>
      <c r="M28" s="15">
        <v>1</v>
      </c>
      <c r="N28" s="259">
        <f t="shared" si="18"/>
        <v>45</v>
      </c>
      <c r="O28" s="5"/>
      <c r="P28" s="187">
        <v>43</v>
      </c>
      <c r="Q28" s="156">
        <v>48</v>
      </c>
      <c r="R28" s="156">
        <v>38</v>
      </c>
      <c r="S28" s="188"/>
      <c r="T28" s="147" t="s">
        <v>45</v>
      </c>
      <c r="U28" s="60"/>
      <c r="V28" s="44"/>
      <c r="W28" s="60"/>
      <c r="X28" s="44"/>
      <c r="Y28" s="60"/>
      <c r="Z28" s="44">
        <v>2</v>
      </c>
      <c r="AA28" s="60"/>
      <c r="AB28" s="44">
        <v>1</v>
      </c>
      <c r="AC28" s="60"/>
      <c r="AD28" s="44">
        <v>1</v>
      </c>
      <c r="AE28" s="60"/>
      <c r="AF28" s="61"/>
      <c r="AG28" s="342">
        <f t="shared" si="16"/>
        <v>4</v>
      </c>
      <c r="AH28" s="196"/>
      <c r="AI28" s="44">
        <v>14</v>
      </c>
      <c r="AJ28" s="45">
        <v>11</v>
      </c>
      <c r="AK28" s="45">
        <v>13</v>
      </c>
      <c r="AL28" s="282"/>
      <c r="AM28" s="149" t="s">
        <v>45</v>
      </c>
      <c r="AN28" s="300">
        <f>BB28/BB83</f>
        <v>5.7680988816951146E-3</v>
      </c>
      <c r="AO28" s="300">
        <f>BB28/BB33</f>
        <v>1.7120894479385047E-2</v>
      </c>
      <c r="AP28" s="47">
        <f t="shared" si="1"/>
        <v>2</v>
      </c>
      <c r="AQ28" s="48">
        <f t="shared" si="2"/>
        <v>2</v>
      </c>
      <c r="AR28" s="47">
        <f t="shared" si="3"/>
        <v>2</v>
      </c>
      <c r="AS28" s="48">
        <f t="shared" si="4"/>
        <v>2</v>
      </c>
      <c r="AT28" s="47">
        <f t="shared" si="5"/>
        <v>4</v>
      </c>
      <c r="AU28" s="48">
        <f t="shared" si="6"/>
        <v>6</v>
      </c>
      <c r="AV28" s="47">
        <f t="shared" si="7"/>
        <v>10</v>
      </c>
      <c r="AW28" s="48">
        <f t="shared" si="8"/>
        <v>9</v>
      </c>
      <c r="AX28" s="47">
        <f t="shared" si="9"/>
        <v>3</v>
      </c>
      <c r="AY28" s="48">
        <f t="shared" si="10"/>
        <v>6</v>
      </c>
      <c r="AZ28" s="47">
        <f t="shared" si="11"/>
        <v>2</v>
      </c>
      <c r="BA28" s="48">
        <f t="shared" si="12"/>
        <v>1</v>
      </c>
      <c r="BB28" s="365">
        <f t="shared" si="19"/>
        <v>49</v>
      </c>
      <c r="BC28" s="196"/>
      <c r="BD28" s="43">
        <f t="shared" si="13"/>
        <v>57</v>
      </c>
      <c r="BE28" s="189">
        <f t="shared" si="14"/>
        <v>59</v>
      </c>
      <c r="BF28" s="189">
        <f t="shared" si="15"/>
        <v>51</v>
      </c>
      <c r="BG28" s="16"/>
    </row>
    <row r="29" spans="1:59">
      <c r="A29" s="257" t="s">
        <v>46</v>
      </c>
      <c r="B29" s="258"/>
      <c r="C29" s="36"/>
      <c r="D29" s="258"/>
      <c r="E29" s="36"/>
      <c r="F29" s="258"/>
      <c r="G29" s="36"/>
      <c r="H29" s="258">
        <v>1</v>
      </c>
      <c r="I29" s="36"/>
      <c r="J29" s="258"/>
      <c r="K29" s="36"/>
      <c r="L29" s="258"/>
      <c r="M29" s="15"/>
      <c r="N29" s="259">
        <f t="shared" si="18"/>
        <v>1</v>
      </c>
      <c r="O29" s="5"/>
      <c r="P29" s="187">
        <v>1</v>
      </c>
      <c r="Q29" s="156">
        <v>0</v>
      </c>
      <c r="R29" s="156"/>
      <c r="S29" s="188"/>
      <c r="T29" s="147" t="s">
        <v>47</v>
      </c>
      <c r="U29" s="60"/>
      <c r="V29" s="44"/>
      <c r="W29" s="60"/>
      <c r="X29" s="44"/>
      <c r="Y29" s="60"/>
      <c r="Z29" s="44"/>
      <c r="AA29" s="60"/>
      <c r="AB29" s="44"/>
      <c r="AC29" s="60"/>
      <c r="AD29" s="44"/>
      <c r="AE29" s="60"/>
      <c r="AF29" s="61"/>
      <c r="AG29" s="342">
        <f t="shared" si="16"/>
        <v>0</v>
      </c>
      <c r="AH29" s="196"/>
      <c r="AI29" s="44"/>
      <c r="AJ29" s="45">
        <v>0</v>
      </c>
      <c r="AK29" s="45"/>
      <c r="AL29" s="282"/>
      <c r="AM29" s="149" t="s">
        <v>47</v>
      </c>
      <c r="AN29" s="300">
        <f>BB29/BB83</f>
        <v>1.1771630370806356E-4</v>
      </c>
      <c r="AO29" s="300">
        <f>BB29/BB33</f>
        <v>3.4940600978336826E-4</v>
      </c>
      <c r="AP29" s="47">
        <f t="shared" si="1"/>
        <v>0</v>
      </c>
      <c r="AQ29" s="48">
        <f t="shared" si="2"/>
        <v>0</v>
      </c>
      <c r="AR29" s="47">
        <f t="shared" si="3"/>
        <v>0</v>
      </c>
      <c r="AS29" s="48">
        <f t="shared" si="4"/>
        <v>0</v>
      </c>
      <c r="AT29" s="47">
        <f t="shared" si="5"/>
        <v>0</v>
      </c>
      <c r="AU29" s="48">
        <f t="shared" si="6"/>
        <v>0</v>
      </c>
      <c r="AV29" s="47">
        <f t="shared" si="7"/>
        <v>1</v>
      </c>
      <c r="AW29" s="48">
        <f t="shared" si="8"/>
        <v>0</v>
      </c>
      <c r="AX29" s="47">
        <f t="shared" si="9"/>
        <v>0</v>
      </c>
      <c r="AY29" s="48">
        <f t="shared" si="10"/>
        <v>0</v>
      </c>
      <c r="AZ29" s="47">
        <f t="shared" si="11"/>
        <v>0</v>
      </c>
      <c r="BA29" s="48">
        <f t="shared" si="12"/>
        <v>0</v>
      </c>
      <c r="BB29" s="365">
        <f t="shared" si="19"/>
        <v>1</v>
      </c>
      <c r="BC29" s="196"/>
      <c r="BD29" s="43">
        <f t="shared" si="13"/>
        <v>1</v>
      </c>
      <c r="BE29" s="189">
        <f t="shared" si="14"/>
        <v>0</v>
      </c>
      <c r="BF29" s="189">
        <f t="shared" si="15"/>
        <v>0</v>
      </c>
      <c r="BG29" s="16"/>
    </row>
    <row r="30" spans="1:59">
      <c r="A30" s="257" t="s">
        <v>48</v>
      </c>
      <c r="B30" s="258">
        <v>3</v>
      </c>
      <c r="C30" s="36">
        <v>1</v>
      </c>
      <c r="D30" s="258">
        <v>4</v>
      </c>
      <c r="E30" s="36">
        <v>5</v>
      </c>
      <c r="F30" s="258">
        <v>2</v>
      </c>
      <c r="G30" s="36">
        <v>2</v>
      </c>
      <c r="H30" s="258">
        <v>2</v>
      </c>
      <c r="I30" s="36">
        <v>3</v>
      </c>
      <c r="J30" s="258"/>
      <c r="K30" s="36"/>
      <c r="L30" s="258">
        <v>2</v>
      </c>
      <c r="M30" s="15">
        <v>5</v>
      </c>
      <c r="N30" s="259">
        <f t="shared" si="18"/>
        <v>29</v>
      </c>
      <c r="O30" s="5"/>
      <c r="P30" s="187">
        <v>41</v>
      </c>
      <c r="Q30" s="156">
        <v>43</v>
      </c>
      <c r="R30" s="156">
        <v>55</v>
      </c>
      <c r="S30" s="188"/>
      <c r="T30" s="147" t="s">
        <v>48</v>
      </c>
      <c r="U30" s="60"/>
      <c r="V30" s="44"/>
      <c r="W30" s="60"/>
      <c r="X30" s="44"/>
      <c r="Y30" s="60"/>
      <c r="Z30" s="44"/>
      <c r="AA30" s="60"/>
      <c r="AB30" s="44"/>
      <c r="AC30" s="60"/>
      <c r="AD30" s="44"/>
      <c r="AE30" s="60"/>
      <c r="AF30" s="61"/>
      <c r="AG30" s="342">
        <f t="shared" si="16"/>
        <v>0</v>
      </c>
      <c r="AH30" s="196"/>
      <c r="AI30" s="44"/>
      <c r="AJ30" s="45">
        <v>0</v>
      </c>
      <c r="AK30" s="45"/>
      <c r="AL30" s="282"/>
      <c r="AM30" s="149" t="s">
        <v>49</v>
      </c>
      <c r="AN30" s="300">
        <f>BB30/BB83</f>
        <v>3.4137728075338434E-3</v>
      </c>
      <c r="AO30" s="300">
        <f>BB30/BB33</f>
        <v>1.013277428371768E-2</v>
      </c>
      <c r="AP30" s="47">
        <f t="shared" si="1"/>
        <v>3</v>
      </c>
      <c r="AQ30" s="48">
        <f t="shared" si="2"/>
        <v>1</v>
      </c>
      <c r="AR30" s="47">
        <f t="shared" si="3"/>
        <v>4</v>
      </c>
      <c r="AS30" s="48">
        <f t="shared" si="4"/>
        <v>5</v>
      </c>
      <c r="AT30" s="47">
        <f t="shared" si="5"/>
        <v>2</v>
      </c>
      <c r="AU30" s="48">
        <f t="shared" si="6"/>
        <v>2</v>
      </c>
      <c r="AV30" s="47">
        <f t="shared" si="7"/>
        <v>2</v>
      </c>
      <c r="AW30" s="48">
        <f t="shared" si="8"/>
        <v>3</v>
      </c>
      <c r="AX30" s="47">
        <f t="shared" si="9"/>
        <v>0</v>
      </c>
      <c r="AY30" s="48">
        <f t="shared" si="10"/>
        <v>0</v>
      </c>
      <c r="AZ30" s="47">
        <f t="shared" si="11"/>
        <v>2</v>
      </c>
      <c r="BA30" s="48">
        <f t="shared" si="12"/>
        <v>5</v>
      </c>
      <c r="BB30" s="365">
        <f t="shared" si="19"/>
        <v>29</v>
      </c>
      <c r="BC30" s="196"/>
      <c r="BD30" s="43">
        <f t="shared" si="13"/>
        <v>41</v>
      </c>
      <c r="BE30" s="189">
        <f t="shared" si="14"/>
        <v>43</v>
      </c>
      <c r="BF30" s="189">
        <f t="shared" si="15"/>
        <v>55</v>
      </c>
      <c r="BG30" s="16"/>
    </row>
    <row r="31" spans="1:59">
      <c r="A31" s="147" t="s">
        <v>50</v>
      </c>
      <c r="B31" s="258"/>
      <c r="C31" s="36"/>
      <c r="D31" s="258"/>
      <c r="E31" s="36"/>
      <c r="F31" s="258"/>
      <c r="G31" s="36"/>
      <c r="H31" s="258"/>
      <c r="I31" s="36"/>
      <c r="J31" s="258"/>
      <c r="K31" s="36"/>
      <c r="L31" s="258"/>
      <c r="M31" s="15"/>
      <c r="N31" s="259"/>
      <c r="O31" s="5"/>
      <c r="P31" s="187">
        <v>0</v>
      </c>
      <c r="Q31" s="156">
        <v>0</v>
      </c>
      <c r="R31" s="156">
        <v>0</v>
      </c>
      <c r="S31" s="188"/>
      <c r="T31" s="147" t="s">
        <v>50</v>
      </c>
      <c r="U31" s="60"/>
      <c r="V31" s="44"/>
      <c r="W31" s="60"/>
      <c r="X31" s="44"/>
      <c r="Y31" s="60"/>
      <c r="Z31" s="44"/>
      <c r="AA31" s="60"/>
      <c r="AB31" s="44"/>
      <c r="AC31" s="60"/>
      <c r="AD31" s="44"/>
      <c r="AE31" s="60"/>
      <c r="AF31" s="61"/>
      <c r="AG31" s="342">
        <f t="shared" si="16"/>
        <v>0</v>
      </c>
      <c r="AH31" s="196"/>
      <c r="AI31" s="44"/>
      <c r="AJ31" s="45">
        <v>0</v>
      </c>
      <c r="AK31" s="45"/>
      <c r="AL31" s="282"/>
      <c r="AM31" s="149" t="s">
        <v>50</v>
      </c>
      <c r="AN31" s="300">
        <f>BB31/BB83</f>
        <v>0</v>
      </c>
      <c r="AO31" s="300">
        <f>BB31/BB33</f>
        <v>0</v>
      </c>
      <c r="AP31" s="47">
        <f t="shared" si="1"/>
        <v>0</v>
      </c>
      <c r="AQ31" s="48">
        <f t="shared" si="2"/>
        <v>0</v>
      </c>
      <c r="AR31" s="47">
        <f t="shared" si="3"/>
        <v>0</v>
      </c>
      <c r="AS31" s="48">
        <f t="shared" si="4"/>
        <v>0</v>
      </c>
      <c r="AT31" s="47">
        <f t="shared" si="5"/>
        <v>0</v>
      </c>
      <c r="AU31" s="48">
        <f t="shared" si="6"/>
        <v>0</v>
      </c>
      <c r="AV31" s="47">
        <f t="shared" si="7"/>
        <v>0</v>
      </c>
      <c r="AW31" s="48">
        <f t="shared" si="8"/>
        <v>0</v>
      </c>
      <c r="AX31" s="47">
        <f t="shared" si="9"/>
        <v>0</v>
      </c>
      <c r="AY31" s="48">
        <f t="shared" si="10"/>
        <v>0</v>
      </c>
      <c r="AZ31" s="47">
        <f t="shared" si="11"/>
        <v>0</v>
      </c>
      <c r="BA31" s="48">
        <f t="shared" si="12"/>
        <v>0</v>
      </c>
      <c r="BB31" s="365">
        <f t="shared" si="19"/>
        <v>0</v>
      </c>
      <c r="BC31" s="196"/>
      <c r="BD31" s="43">
        <f t="shared" si="13"/>
        <v>0</v>
      </c>
      <c r="BE31" s="189">
        <f t="shared" si="14"/>
        <v>0</v>
      </c>
      <c r="BF31" s="189">
        <f t="shared" si="15"/>
        <v>0</v>
      </c>
      <c r="BG31" s="16"/>
    </row>
    <row r="32" spans="1:59" ht="15.75" thickBot="1">
      <c r="A32" s="263" t="s">
        <v>51</v>
      </c>
      <c r="B32" s="264">
        <v>2</v>
      </c>
      <c r="C32" s="198">
        <v>5</v>
      </c>
      <c r="D32" s="264">
        <v>5</v>
      </c>
      <c r="E32" s="198">
        <v>5</v>
      </c>
      <c r="F32" s="264">
        <v>16</v>
      </c>
      <c r="G32" s="198">
        <v>22</v>
      </c>
      <c r="H32" s="264">
        <v>9</v>
      </c>
      <c r="I32" s="198">
        <v>10</v>
      </c>
      <c r="J32" s="264">
        <v>10</v>
      </c>
      <c r="K32" s="198">
        <v>9</v>
      </c>
      <c r="L32" s="264">
        <v>7</v>
      </c>
      <c r="M32" s="265">
        <v>1</v>
      </c>
      <c r="N32" s="259">
        <f>SUM(B32:M32)</f>
        <v>101</v>
      </c>
      <c r="O32" s="5"/>
      <c r="P32" s="187">
        <v>67</v>
      </c>
      <c r="Q32" s="156">
        <v>65</v>
      </c>
      <c r="R32" s="156">
        <v>29</v>
      </c>
      <c r="S32" s="188"/>
      <c r="T32" s="148" t="s">
        <v>52</v>
      </c>
      <c r="U32" s="62">
        <v>4</v>
      </c>
      <c r="V32" s="63"/>
      <c r="W32" s="62">
        <v>2</v>
      </c>
      <c r="X32" s="63">
        <v>1</v>
      </c>
      <c r="Y32" s="62">
        <v>4</v>
      </c>
      <c r="Z32" s="63"/>
      <c r="AA32" s="62">
        <v>2</v>
      </c>
      <c r="AB32" s="63"/>
      <c r="AC32" s="62">
        <v>3</v>
      </c>
      <c r="AD32" s="63"/>
      <c r="AE32" s="62">
        <v>1</v>
      </c>
      <c r="AF32" s="64"/>
      <c r="AG32" s="342">
        <f t="shared" si="16"/>
        <v>17</v>
      </c>
      <c r="AH32" s="196"/>
      <c r="AI32" s="44">
        <v>9</v>
      </c>
      <c r="AJ32" s="45">
        <v>14</v>
      </c>
      <c r="AK32" s="45">
        <v>11</v>
      </c>
      <c r="AL32" s="282"/>
      <c r="AM32" s="149" t="s">
        <v>52</v>
      </c>
      <c r="AN32" s="300">
        <f>BB32/BB83</f>
        <v>1.38905238375515E-2</v>
      </c>
      <c r="AO32" s="300">
        <f>BB32/BB33</f>
        <v>4.1229909154437458E-2</v>
      </c>
      <c r="AP32" s="123">
        <f t="shared" si="1"/>
        <v>6</v>
      </c>
      <c r="AQ32" s="123">
        <f t="shared" si="2"/>
        <v>5</v>
      </c>
      <c r="AR32" s="123">
        <f t="shared" si="3"/>
        <v>7</v>
      </c>
      <c r="AS32" s="123">
        <f t="shared" si="4"/>
        <v>6</v>
      </c>
      <c r="AT32" s="123">
        <f t="shared" si="5"/>
        <v>20</v>
      </c>
      <c r="AU32" s="123">
        <f t="shared" si="6"/>
        <v>22</v>
      </c>
      <c r="AV32" s="123">
        <f t="shared" si="7"/>
        <v>11</v>
      </c>
      <c r="AW32" s="123">
        <f t="shared" si="8"/>
        <v>10</v>
      </c>
      <c r="AX32" s="123">
        <f t="shared" si="9"/>
        <v>13</v>
      </c>
      <c r="AY32" s="123">
        <f t="shared" si="10"/>
        <v>9</v>
      </c>
      <c r="AZ32" s="123">
        <f t="shared" si="11"/>
        <v>8</v>
      </c>
      <c r="BA32" s="123">
        <f t="shared" si="12"/>
        <v>1</v>
      </c>
      <c r="BB32" s="367">
        <f t="shared" si="19"/>
        <v>118</v>
      </c>
      <c r="BC32" s="196"/>
      <c r="BD32" s="123">
        <f t="shared" si="13"/>
        <v>76</v>
      </c>
      <c r="BE32" s="190">
        <f t="shared" si="14"/>
        <v>79</v>
      </c>
      <c r="BF32" s="190">
        <f t="shared" si="15"/>
        <v>40</v>
      </c>
      <c r="BG32" s="16"/>
    </row>
    <row r="33" spans="1:59" ht="15.75" thickBot="1">
      <c r="A33" s="266" t="s">
        <v>53</v>
      </c>
      <c r="B33" s="267">
        <f>SUM(B3:B32)</f>
        <v>101</v>
      </c>
      <c r="C33" s="168">
        <f>SUM(C3:C32)</f>
        <v>90</v>
      </c>
      <c r="D33" s="267">
        <f>SUM(D5:D32)</f>
        <v>101</v>
      </c>
      <c r="E33" s="168">
        <f>SUM(E5:E32)</f>
        <v>144</v>
      </c>
      <c r="F33" s="267">
        <f>SUM(F5:F32)</f>
        <v>160</v>
      </c>
      <c r="G33" s="168">
        <f t="shared" ref="G33:M33" si="20">SUM(G4:G32)</f>
        <v>214</v>
      </c>
      <c r="H33" s="267">
        <f t="shared" si="20"/>
        <v>303</v>
      </c>
      <c r="I33" s="168">
        <f t="shared" si="20"/>
        <v>242</v>
      </c>
      <c r="J33" s="267">
        <f t="shared" si="20"/>
        <v>182</v>
      </c>
      <c r="K33" s="168">
        <f t="shared" si="20"/>
        <v>141</v>
      </c>
      <c r="L33" s="267">
        <f t="shared" si="20"/>
        <v>106</v>
      </c>
      <c r="M33" s="268">
        <f t="shared" si="20"/>
        <v>91</v>
      </c>
      <c r="N33" s="269">
        <f>SUM(N4:N32)</f>
        <v>1875</v>
      </c>
      <c r="O33" s="5"/>
      <c r="P33" s="187">
        <f>SUM(P3:P32)</f>
        <v>1796</v>
      </c>
      <c r="Q33" s="156">
        <v>2038</v>
      </c>
      <c r="R33" s="156">
        <v>2082</v>
      </c>
      <c r="S33" s="188"/>
      <c r="T33" s="266" t="s">
        <v>53</v>
      </c>
      <c r="U33" s="267">
        <f>SUM(U4:U32)</f>
        <v>78</v>
      </c>
      <c r="V33" s="267">
        <f t="shared" ref="V33:AE33" si="21">SUM(V4:V32)</f>
        <v>87</v>
      </c>
      <c r="W33" s="267">
        <f t="shared" si="21"/>
        <v>93</v>
      </c>
      <c r="X33" s="267">
        <f t="shared" si="21"/>
        <v>65</v>
      </c>
      <c r="Y33" s="267">
        <f t="shared" si="21"/>
        <v>71</v>
      </c>
      <c r="Z33" s="267">
        <f t="shared" si="21"/>
        <v>89</v>
      </c>
      <c r="AA33" s="267">
        <f t="shared" si="21"/>
        <v>109</v>
      </c>
      <c r="AB33" s="267">
        <f t="shared" si="21"/>
        <v>85</v>
      </c>
      <c r="AC33" s="267">
        <f t="shared" si="21"/>
        <v>95</v>
      </c>
      <c r="AD33" s="267">
        <f t="shared" si="21"/>
        <v>83</v>
      </c>
      <c r="AE33" s="267">
        <f t="shared" si="21"/>
        <v>74</v>
      </c>
      <c r="AF33" s="267">
        <f>SUM(AF3:AF32)</f>
        <v>58</v>
      </c>
      <c r="AG33" s="344">
        <f>SUM(U33:AF33)</f>
        <v>987</v>
      </c>
      <c r="AH33" s="196"/>
      <c r="AI33" s="44">
        <v>943</v>
      </c>
      <c r="AJ33" s="45">
        <v>937</v>
      </c>
      <c r="AK33" s="45">
        <f>SUM(AK5:AK32)</f>
        <v>1145</v>
      </c>
      <c r="AL33" s="282"/>
      <c r="AM33" s="304" t="s">
        <v>54</v>
      </c>
      <c r="AN33" s="305">
        <f>BB33/BB83</f>
        <v>0.3369040612124779</v>
      </c>
      <c r="AO33" s="306">
        <f>BB33/BB33</f>
        <v>1</v>
      </c>
      <c r="AP33" s="124">
        <f t="shared" si="1"/>
        <v>179</v>
      </c>
      <c r="AQ33" s="124">
        <f t="shared" si="2"/>
        <v>177</v>
      </c>
      <c r="AR33" s="124">
        <f t="shared" si="3"/>
        <v>194</v>
      </c>
      <c r="AS33" s="124">
        <f t="shared" si="4"/>
        <v>209</v>
      </c>
      <c r="AT33" s="124">
        <f t="shared" si="5"/>
        <v>231</v>
      </c>
      <c r="AU33" s="124">
        <f t="shared" si="6"/>
        <v>303</v>
      </c>
      <c r="AV33" s="124">
        <f t="shared" si="7"/>
        <v>412</v>
      </c>
      <c r="AW33" s="124">
        <f t="shared" si="8"/>
        <v>327</v>
      </c>
      <c r="AX33" s="124">
        <f t="shared" si="9"/>
        <v>277</v>
      </c>
      <c r="AY33" s="124">
        <f t="shared" si="10"/>
        <v>224</v>
      </c>
      <c r="AZ33" s="124">
        <f t="shared" si="11"/>
        <v>180</v>
      </c>
      <c r="BA33" s="124">
        <f t="shared" si="12"/>
        <v>149</v>
      </c>
      <c r="BB33" s="368">
        <f>SUM(AP33:BA33)</f>
        <v>2862</v>
      </c>
      <c r="BC33" s="362"/>
      <c r="BD33" s="369">
        <f>SUM(BD4:BD32)</f>
        <v>2738</v>
      </c>
      <c r="BE33" s="370">
        <f t="shared" ref="BE33:BF33" si="22">SUM(BE4:BE32)</f>
        <v>2975</v>
      </c>
      <c r="BF33" s="164">
        <f t="shared" si="22"/>
        <v>3226</v>
      </c>
      <c r="BG33" s="16"/>
    </row>
    <row r="34" spans="1:59" ht="16.5" thickBot="1">
      <c r="A34" s="270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6"/>
      <c r="P34" s="6"/>
      <c r="Q34" s="192"/>
      <c r="R34" s="193"/>
      <c r="S34" s="194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345"/>
      <c r="AF34" s="345"/>
      <c r="AG34" s="282"/>
      <c r="AH34" s="282"/>
      <c r="AI34" s="196"/>
      <c r="AJ34" s="196"/>
      <c r="AK34" s="281"/>
      <c r="AL34" s="197"/>
      <c r="AM34" s="317"/>
      <c r="AN34" s="196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71"/>
      <c r="BB34" s="282"/>
      <c r="BC34" s="371"/>
      <c r="BD34" s="111"/>
      <c r="BE34" s="111"/>
      <c r="BF34" s="16"/>
      <c r="BG34" s="16"/>
    </row>
    <row r="35" spans="1:59" ht="18.75" thickBot="1">
      <c r="A35" s="125" t="s">
        <v>55</v>
      </c>
      <c r="B35" s="136" t="s">
        <v>1</v>
      </c>
      <c r="C35" s="137" t="s">
        <v>2</v>
      </c>
      <c r="D35" s="136" t="s">
        <v>3</v>
      </c>
      <c r="E35" s="137" t="s">
        <v>4</v>
      </c>
      <c r="F35" s="136" t="s">
        <v>5</v>
      </c>
      <c r="G35" s="137" t="s">
        <v>6</v>
      </c>
      <c r="H35" s="136" t="s">
        <v>7</v>
      </c>
      <c r="I35" s="137" t="s">
        <v>8</v>
      </c>
      <c r="J35" s="136" t="s">
        <v>9</v>
      </c>
      <c r="K35" s="137" t="s">
        <v>10</v>
      </c>
      <c r="L35" s="136" t="s">
        <v>11</v>
      </c>
      <c r="M35" s="138" t="s">
        <v>12</v>
      </c>
      <c r="N35" s="254" t="s">
        <v>13</v>
      </c>
      <c r="O35" s="34"/>
      <c r="P35" s="115" t="s">
        <v>127</v>
      </c>
      <c r="Q35" s="115" t="s">
        <v>56</v>
      </c>
      <c r="R35" s="115" t="s">
        <v>57</v>
      </c>
      <c r="S35" s="188"/>
      <c r="T35" s="283" t="s">
        <v>55</v>
      </c>
      <c r="U35" s="139" t="s">
        <v>1</v>
      </c>
      <c r="V35" s="140" t="s">
        <v>2</v>
      </c>
      <c r="W35" s="139" t="s">
        <v>3</v>
      </c>
      <c r="X35" s="140" t="s">
        <v>4</v>
      </c>
      <c r="Y35" s="139" t="s">
        <v>5</v>
      </c>
      <c r="Z35" s="140" t="s">
        <v>6</v>
      </c>
      <c r="AA35" s="139" t="s">
        <v>14</v>
      </c>
      <c r="AB35" s="140" t="s">
        <v>8</v>
      </c>
      <c r="AC35" s="139" t="s">
        <v>9</v>
      </c>
      <c r="AD35" s="140" t="s">
        <v>10</v>
      </c>
      <c r="AE35" s="139" t="s">
        <v>11</v>
      </c>
      <c r="AF35" s="141" t="s">
        <v>12</v>
      </c>
      <c r="AG35" s="346" t="s">
        <v>13</v>
      </c>
      <c r="AH35" s="196"/>
      <c r="AI35" s="105">
        <v>2021</v>
      </c>
      <c r="AJ35" s="105">
        <v>2020</v>
      </c>
      <c r="AK35" s="105">
        <v>2019</v>
      </c>
      <c r="AL35" s="281"/>
      <c r="AM35" s="347" t="s">
        <v>55</v>
      </c>
      <c r="AN35" s="298" t="s">
        <v>15</v>
      </c>
      <c r="AO35" s="298" t="s">
        <v>58</v>
      </c>
      <c r="AP35" s="146" t="s">
        <v>1</v>
      </c>
      <c r="AQ35" s="140" t="s">
        <v>2</v>
      </c>
      <c r="AR35" s="146" t="s">
        <v>3</v>
      </c>
      <c r="AS35" s="140" t="s">
        <v>4</v>
      </c>
      <c r="AT35" s="146" t="s">
        <v>5</v>
      </c>
      <c r="AU35" s="140" t="s">
        <v>6</v>
      </c>
      <c r="AV35" s="146" t="s">
        <v>14</v>
      </c>
      <c r="AW35" s="140" t="s">
        <v>8</v>
      </c>
      <c r="AX35" s="146" t="s">
        <v>9</v>
      </c>
      <c r="AY35" s="140" t="s">
        <v>10</v>
      </c>
      <c r="AZ35" s="146" t="s">
        <v>11</v>
      </c>
      <c r="BA35" s="141" t="s">
        <v>12</v>
      </c>
      <c r="BB35" s="361" t="s">
        <v>13</v>
      </c>
      <c r="BC35" s="362"/>
      <c r="BD35" s="105">
        <v>2021</v>
      </c>
      <c r="BE35" s="105">
        <v>2020</v>
      </c>
      <c r="BF35" s="105">
        <v>2019</v>
      </c>
      <c r="BG35" s="16"/>
    </row>
    <row r="36" spans="1:59">
      <c r="A36" s="257" t="s">
        <v>59</v>
      </c>
      <c r="B36" s="272">
        <v>1</v>
      </c>
      <c r="C36" s="261">
        <v>1</v>
      </c>
      <c r="D36" s="272">
        <v>4</v>
      </c>
      <c r="E36" s="261">
        <v>5</v>
      </c>
      <c r="F36" s="272">
        <v>3</v>
      </c>
      <c r="G36" s="261">
        <v>3</v>
      </c>
      <c r="H36" s="260">
        <v>16</v>
      </c>
      <c r="I36" s="261">
        <v>11</v>
      </c>
      <c r="J36" s="260">
        <v>10</v>
      </c>
      <c r="K36" s="261">
        <v>3</v>
      </c>
      <c r="L36" s="260"/>
      <c r="M36" s="262">
        <v>1</v>
      </c>
      <c r="N36" s="259">
        <f>SUM(B36:M36)</f>
        <v>58</v>
      </c>
      <c r="O36" s="5"/>
      <c r="P36" s="83">
        <v>38</v>
      </c>
      <c r="Q36" s="83">
        <v>38</v>
      </c>
      <c r="R36" s="83">
        <v>38</v>
      </c>
      <c r="S36" s="188"/>
      <c r="T36" s="257" t="s">
        <v>59</v>
      </c>
      <c r="U36" s="60"/>
      <c r="V36" s="44">
        <v>4</v>
      </c>
      <c r="W36" s="60">
        <v>1</v>
      </c>
      <c r="X36" s="44">
        <v>2</v>
      </c>
      <c r="Y36" s="60">
        <v>2</v>
      </c>
      <c r="Z36" s="44">
        <v>1</v>
      </c>
      <c r="AA36" s="60">
        <v>4</v>
      </c>
      <c r="AB36" s="44">
        <v>5</v>
      </c>
      <c r="AC36" s="60">
        <v>3</v>
      </c>
      <c r="AD36" s="44">
        <v>1</v>
      </c>
      <c r="AE36" s="60"/>
      <c r="AF36" s="61"/>
      <c r="AG36" s="348">
        <f>SUM(U36:AF36)</f>
        <v>23</v>
      </c>
      <c r="AH36" s="299"/>
      <c r="AI36" s="83">
        <v>9</v>
      </c>
      <c r="AJ36" s="83">
        <v>7</v>
      </c>
      <c r="AK36" s="83">
        <v>20</v>
      </c>
      <c r="AL36" s="281"/>
      <c r="AM36" s="149" t="s">
        <v>59</v>
      </c>
      <c r="AN36" s="300">
        <f>BB36/BB83</f>
        <v>9.5350206003531491E-3</v>
      </c>
      <c r="AO36" s="300">
        <f>BB36/BB55</f>
        <v>1.601423487544484E-2</v>
      </c>
      <c r="AP36" s="108">
        <f t="shared" ref="AP36:AP54" si="23">B36+U36</f>
        <v>1</v>
      </c>
      <c r="AQ36" s="109">
        <f t="shared" ref="AQ36:AQ54" si="24">C36+V36</f>
        <v>5</v>
      </c>
      <c r="AR36" s="108">
        <f t="shared" ref="AR36:AR54" si="25">D36+W36</f>
        <v>5</v>
      </c>
      <c r="AS36" s="109">
        <f t="shared" ref="AS36:AS54" si="26">E36+X36</f>
        <v>7</v>
      </c>
      <c r="AT36" s="108">
        <f t="shared" ref="AT36:AT54" si="27">F36+Y36</f>
        <v>5</v>
      </c>
      <c r="AU36" s="109">
        <f t="shared" ref="AU36:AU54" si="28">G36+Z36</f>
        <v>4</v>
      </c>
      <c r="AV36" s="108">
        <f t="shared" ref="AV36:AV54" si="29">H36+AA36</f>
        <v>20</v>
      </c>
      <c r="AW36" s="109">
        <f t="shared" ref="AW36:AW54" si="30">I36+AB36</f>
        <v>16</v>
      </c>
      <c r="AX36" s="108">
        <f t="shared" ref="AX36:AX54" si="31">J36+AC36</f>
        <v>13</v>
      </c>
      <c r="AY36" s="109">
        <f t="shared" ref="AY36:AY54" si="32">K36+AD36</f>
        <v>4</v>
      </c>
      <c r="AZ36" s="108">
        <f t="shared" ref="AZ36:AZ54" si="33">L36+AE36</f>
        <v>0</v>
      </c>
      <c r="BA36" s="109">
        <f t="shared" ref="BA36:BA54" si="34">M36+AF36</f>
        <v>1</v>
      </c>
      <c r="BB36" s="364">
        <f t="shared" ref="BB36:BB55" si="35">AP36+AQ36+AR36+AS36+AT36+AU36+AV36+AW36+AX36+AY36+AZ36+BA36</f>
        <v>81</v>
      </c>
      <c r="BC36" s="196"/>
      <c r="BD36" s="104">
        <v>47</v>
      </c>
      <c r="BE36" s="104">
        <v>45</v>
      </c>
      <c r="BF36" s="104">
        <v>58</v>
      </c>
      <c r="BG36" s="16"/>
    </row>
    <row r="37" spans="1:59">
      <c r="A37" s="257" t="s">
        <v>60</v>
      </c>
      <c r="B37" s="272">
        <v>43</v>
      </c>
      <c r="C37" s="261">
        <v>34</v>
      </c>
      <c r="D37" s="272">
        <v>31</v>
      </c>
      <c r="E37" s="261">
        <v>40</v>
      </c>
      <c r="F37" s="272">
        <v>27</v>
      </c>
      <c r="G37" s="261">
        <v>33</v>
      </c>
      <c r="H37" s="260">
        <v>53</v>
      </c>
      <c r="I37" s="261">
        <v>57</v>
      </c>
      <c r="J37" s="260">
        <v>33</v>
      </c>
      <c r="K37" s="261">
        <v>27</v>
      </c>
      <c r="L37" s="260">
        <v>25</v>
      </c>
      <c r="M37" s="262">
        <v>22</v>
      </c>
      <c r="N37" s="259">
        <f>SUM(B37:M37)</f>
        <v>425</v>
      </c>
      <c r="O37" s="5"/>
      <c r="P37" s="36">
        <v>502</v>
      </c>
      <c r="Q37" s="36">
        <v>567</v>
      </c>
      <c r="R37" s="36">
        <v>469</v>
      </c>
      <c r="S37" s="188"/>
      <c r="T37" s="147" t="s">
        <v>60</v>
      </c>
      <c r="U37" s="60">
        <v>22</v>
      </c>
      <c r="V37" s="44">
        <v>29</v>
      </c>
      <c r="W37" s="60">
        <v>43</v>
      </c>
      <c r="X37" s="44">
        <v>59</v>
      </c>
      <c r="Y37" s="60">
        <v>27</v>
      </c>
      <c r="Z37" s="44">
        <v>35</v>
      </c>
      <c r="AA37" s="60">
        <v>61</v>
      </c>
      <c r="AB37" s="44">
        <v>53</v>
      </c>
      <c r="AC37" s="60">
        <v>37</v>
      </c>
      <c r="AD37" s="44">
        <v>13</v>
      </c>
      <c r="AE37" s="60">
        <v>24</v>
      </c>
      <c r="AF37" s="61">
        <v>9</v>
      </c>
      <c r="AG37" s="348">
        <f t="shared" ref="AG37:AG54" si="36">SUM(U37:AF37)</f>
        <v>412</v>
      </c>
      <c r="AH37" s="299"/>
      <c r="AI37" s="36">
        <v>328</v>
      </c>
      <c r="AJ37" s="36">
        <v>344</v>
      </c>
      <c r="AK37" s="36">
        <v>348</v>
      </c>
      <c r="AL37" s="281"/>
      <c r="AM37" s="149" t="s">
        <v>60</v>
      </c>
      <c r="AN37" s="300">
        <f>BB37/BB83</f>
        <v>9.8528546203649203E-2</v>
      </c>
      <c r="AO37" s="300">
        <f>BB37/BB55</f>
        <v>0.16548042704626334</v>
      </c>
      <c r="AP37" s="47">
        <f t="shared" si="23"/>
        <v>65</v>
      </c>
      <c r="AQ37" s="48">
        <f t="shared" si="24"/>
        <v>63</v>
      </c>
      <c r="AR37" s="47">
        <f t="shared" si="25"/>
        <v>74</v>
      </c>
      <c r="AS37" s="48">
        <f t="shared" si="26"/>
        <v>99</v>
      </c>
      <c r="AT37" s="47">
        <f t="shared" si="27"/>
        <v>54</v>
      </c>
      <c r="AU37" s="48">
        <f t="shared" si="28"/>
        <v>68</v>
      </c>
      <c r="AV37" s="47">
        <f t="shared" si="29"/>
        <v>114</v>
      </c>
      <c r="AW37" s="48">
        <f t="shared" si="30"/>
        <v>110</v>
      </c>
      <c r="AX37" s="47">
        <f t="shared" si="31"/>
        <v>70</v>
      </c>
      <c r="AY37" s="48">
        <f t="shared" si="32"/>
        <v>40</v>
      </c>
      <c r="AZ37" s="47">
        <f t="shared" si="33"/>
        <v>49</v>
      </c>
      <c r="BA37" s="48">
        <f t="shared" si="34"/>
        <v>31</v>
      </c>
      <c r="BB37" s="365">
        <f t="shared" si="35"/>
        <v>837</v>
      </c>
      <c r="BC37" s="196"/>
      <c r="BD37" s="45">
        <v>830</v>
      </c>
      <c r="BE37" s="45">
        <v>911</v>
      </c>
      <c r="BF37" s="45">
        <v>817</v>
      </c>
      <c r="BG37" s="16"/>
    </row>
    <row r="38" spans="1:59">
      <c r="A38" s="257" t="s">
        <v>61</v>
      </c>
      <c r="B38" s="178"/>
      <c r="C38" s="36"/>
      <c r="D38" s="178"/>
      <c r="E38" s="36">
        <v>1</v>
      </c>
      <c r="F38" s="178"/>
      <c r="G38" s="36"/>
      <c r="H38" s="258"/>
      <c r="I38" s="36"/>
      <c r="J38" s="258"/>
      <c r="K38" s="261">
        <v>1</v>
      </c>
      <c r="L38" s="258"/>
      <c r="M38" s="15"/>
      <c r="N38" s="259">
        <f>SUM(B38:M38)</f>
        <v>2</v>
      </c>
      <c r="O38" s="5"/>
      <c r="P38" s="36">
        <v>1</v>
      </c>
      <c r="Q38" s="36">
        <v>3</v>
      </c>
      <c r="R38" s="36">
        <v>0</v>
      </c>
      <c r="S38" s="188"/>
      <c r="T38" s="147" t="s">
        <v>61</v>
      </c>
      <c r="U38" s="60"/>
      <c r="V38" s="44"/>
      <c r="W38" s="60"/>
      <c r="X38" s="44"/>
      <c r="Y38" s="60">
        <v>1</v>
      </c>
      <c r="Z38" s="44"/>
      <c r="AA38" s="60"/>
      <c r="AB38" s="44"/>
      <c r="AC38" s="60"/>
      <c r="AD38" s="44"/>
      <c r="AE38" s="60"/>
      <c r="AF38" s="61"/>
      <c r="AG38" s="348">
        <f t="shared" si="36"/>
        <v>1</v>
      </c>
      <c r="AH38" s="299"/>
      <c r="AI38" s="36"/>
      <c r="AJ38" s="36">
        <v>0</v>
      </c>
      <c r="AK38" s="36">
        <v>0</v>
      </c>
      <c r="AL38" s="281"/>
      <c r="AM38" s="149" t="s">
        <v>61</v>
      </c>
      <c r="AN38" s="300">
        <f>BB38/BB83</f>
        <v>3.531489111241907E-4</v>
      </c>
      <c r="AO38" s="300">
        <f>BB38/BB55</f>
        <v>5.9311981020166078E-4</v>
      </c>
      <c r="AP38" s="47">
        <f t="shared" si="23"/>
        <v>0</v>
      </c>
      <c r="AQ38" s="48">
        <f t="shared" si="24"/>
        <v>0</v>
      </c>
      <c r="AR38" s="47">
        <f t="shared" si="25"/>
        <v>0</v>
      </c>
      <c r="AS38" s="48">
        <f t="shared" si="26"/>
        <v>1</v>
      </c>
      <c r="AT38" s="47">
        <f t="shared" si="27"/>
        <v>1</v>
      </c>
      <c r="AU38" s="48">
        <f t="shared" si="28"/>
        <v>0</v>
      </c>
      <c r="AV38" s="47">
        <f t="shared" si="29"/>
        <v>0</v>
      </c>
      <c r="AW38" s="48">
        <f t="shared" si="30"/>
        <v>0</v>
      </c>
      <c r="AX38" s="47">
        <f t="shared" si="31"/>
        <v>0</v>
      </c>
      <c r="AY38" s="48">
        <f t="shared" si="32"/>
        <v>1</v>
      </c>
      <c r="AZ38" s="47">
        <f t="shared" si="33"/>
        <v>0</v>
      </c>
      <c r="BA38" s="48">
        <f t="shared" si="34"/>
        <v>0</v>
      </c>
      <c r="BB38" s="365">
        <f t="shared" si="35"/>
        <v>3</v>
      </c>
      <c r="BC38" s="196"/>
      <c r="BD38" s="45">
        <v>1</v>
      </c>
      <c r="BE38" s="45">
        <v>3</v>
      </c>
      <c r="BF38" s="45"/>
      <c r="BG38" s="16"/>
    </row>
    <row r="39" spans="1:59">
      <c r="A39" s="257" t="s">
        <v>62</v>
      </c>
      <c r="B39" s="178"/>
      <c r="C39" s="36"/>
      <c r="D39" s="178"/>
      <c r="E39" s="36"/>
      <c r="F39" s="178"/>
      <c r="G39" s="36">
        <v>1</v>
      </c>
      <c r="H39" s="258"/>
      <c r="I39" s="36"/>
      <c r="J39" s="258"/>
      <c r="K39" s="273"/>
      <c r="L39" s="258"/>
      <c r="M39" s="15"/>
      <c r="N39" s="259">
        <f>SUM(B39:M39)</f>
        <v>1</v>
      </c>
      <c r="O39" s="5"/>
      <c r="P39" s="36">
        <v>4</v>
      </c>
      <c r="Q39" s="36">
        <v>2</v>
      </c>
      <c r="R39" s="36">
        <v>5</v>
      </c>
      <c r="S39" s="188"/>
      <c r="T39" s="257" t="s">
        <v>62</v>
      </c>
      <c r="U39" s="60"/>
      <c r="V39" s="44"/>
      <c r="W39" s="60"/>
      <c r="X39" s="44"/>
      <c r="Y39" s="60"/>
      <c r="Z39" s="44"/>
      <c r="AA39" s="60"/>
      <c r="AB39" s="44"/>
      <c r="AC39" s="60"/>
      <c r="AD39" s="44"/>
      <c r="AE39" s="60"/>
      <c r="AF39" s="61"/>
      <c r="AG39" s="348">
        <f t="shared" si="36"/>
        <v>0</v>
      </c>
      <c r="AH39" s="299"/>
      <c r="AI39" s="45">
        <v>1</v>
      </c>
      <c r="AJ39" s="45">
        <v>1</v>
      </c>
      <c r="AK39" s="45">
        <v>4</v>
      </c>
      <c r="AL39" s="281"/>
      <c r="AM39" s="343" t="s">
        <v>62</v>
      </c>
      <c r="AN39" s="300">
        <f>BB39/BB83</f>
        <v>1.1771630370806356E-4</v>
      </c>
      <c r="AO39" s="300">
        <f>BB39/BB55</f>
        <v>1.9770660340055358E-4</v>
      </c>
      <c r="AP39" s="47">
        <f t="shared" si="23"/>
        <v>0</v>
      </c>
      <c r="AQ39" s="43">
        <f t="shared" si="24"/>
        <v>0</v>
      </c>
      <c r="AR39" s="47">
        <f t="shared" si="25"/>
        <v>0</v>
      </c>
      <c r="AS39" s="43">
        <f t="shared" si="26"/>
        <v>0</v>
      </c>
      <c r="AT39" s="47">
        <f t="shared" si="27"/>
        <v>0</v>
      </c>
      <c r="AU39" s="43">
        <f t="shared" si="28"/>
        <v>1</v>
      </c>
      <c r="AV39" s="47">
        <f t="shared" si="29"/>
        <v>0</v>
      </c>
      <c r="AW39" s="43">
        <f t="shared" si="30"/>
        <v>0</v>
      </c>
      <c r="AX39" s="47">
        <f t="shared" si="31"/>
        <v>0</v>
      </c>
      <c r="AY39" s="43">
        <f t="shared" si="32"/>
        <v>0</v>
      </c>
      <c r="AZ39" s="47">
        <f t="shared" si="33"/>
        <v>0</v>
      </c>
      <c r="BA39" s="43">
        <f t="shared" si="34"/>
        <v>0</v>
      </c>
      <c r="BB39" s="365">
        <f t="shared" si="35"/>
        <v>1</v>
      </c>
      <c r="BC39" s="196"/>
      <c r="BD39" s="45">
        <v>5</v>
      </c>
      <c r="BE39" s="45">
        <v>3</v>
      </c>
      <c r="BF39" s="45">
        <v>9</v>
      </c>
      <c r="BG39" s="16"/>
    </row>
    <row r="40" spans="1:59">
      <c r="A40" s="257" t="s">
        <v>63</v>
      </c>
      <c r="B40" s="178"/>
      <c r="C40" s="36"/>
      <c r="D40" s="178"/>
      <c r="E40" s="36"/>
      <c r="F40" s="178"/>
      <c r="G40" s="36"/>
      <c r="H40" s="258"/>
      <c r="I40" s="36"/>
      <c r="J40" s="258"/>
      <c r="K40" s="261"/>
      <c r="L40" s="258"/>
      <c r="M40" s="15"/>
      <c r="N40" s="259"/>
      <c r="O40" s="5"/>
      <c r="P40" s="36"/>
      <c r="Q40" s="36">
        <v>2</v>
      </c>
      <c r="R40" s="36">
        <v>2</v>
      </c>
      <c r="S40" s="188"/>
      <c r="T40" s="257" t="s">
        <v>63</v>
      </c>
      <c r="U40" s="60"/>
      <c r="V40" s="44"/>
      <c r="W40" s="60"/>
      <c r="X40" s="44"/>
      <c r="Y40" s="60"/>
      <c r="Z40" s="44"/>
      <c r="AA40" s="60"/>
      <c r="AB40" s="44"/>
      <c r="AC40" s="60"/>
      <c r="AD40" s="44"/>
      <c r="AE40" s="60"/>
      <c r="AF40" s="61"/>
      <c r="AG40" s="348">
        <f t="shared" si="36"/>
        <v>0</v>
      </c>
      <c r="AH40" s="299"/>
      <c r="AI40" s="45"/>
      <c r="AJ40" s="45">
        <v>0</v>
      </c>
      <c r="AK40" s="45"/>
      <c r="AL40" s="281"/>
      <c r="AM40" s="343" t="s">
        <v>63</v>
      </c>
      <c r="AN40" s="300">
        <f>BB40/BB83</f>
        <v>0</v>
      </c>
      <c r="AO40" s="300">
        <f>BB40/BB55</f>
        <v>0</v>
      </c>
      <c r="AP40" s="47">
        <f t="shared" si="23"/>
        <v>0</v>
      </c>
      <c r="AQ40" s="43">
        <f t="shared" si="24"/>
        <v>0</v>
      </c>
      <c r="AR40" s="47">
        <f t="shared" si="25"/>
        <v>0</v>
      </c>
      <c r="AS40" s="43">
        <f t="shared" si="26"/>
        <v>0</v>
      </c>
      <c r="AT40" s="47">
        <f t="shared" si="27"/>
        <v>0</v>
      </c>
      <c r="AU40" s="48">
        <f t="shared" si="28"/>
        <v>0</v>
      </c>
      <c r="AV40" s="47">
        <f t="shared" si="29"/>
        <v>0</v>
      </c>
      <c r="AW40" s="48">
        <f t="shared" si="30"/>
        <v>0</v>
      </c>
      <c r="AX40" s="47">
        <f t="shared" si="31"/>
        <v>0</v>
      </c>
      <c r="AY40" s="48">
        <f t="shared" si="32"/>
        <v>0</v>
      </c>
      <c r="AZ40" s="47">
        <f t="shared" si="33"/>
        <v>0</v>
      </c>
      <c r="BA40" s="48">
        <f t="shared" si="34"/>
        <v>0</v>
      </c>
      <c r="BB40" s="365">
        <f t="shared" si="35"/>
        <v>0</v>
      </c>
      <c r="BC40" s="196"/>
      <c r="BD40" s="45"/>
      <c r="BE40" s="45">
        <v>2</v>
      </c>
      <c r="BF40" s="45">
        <v>3</v>
      </c>
      <c r="BG40" s="16"/>
    </row>
    <row r="41" spans="1:59">
      <c r="A41" s="257" t="s">
        <v>64</v>
      </c>
      <c r="B41" s="178"/>
      <c r="C41" s="36"/>
      <c r="D41" s="178"/>
      <c r="E41" s="36"/>
      <c r="F41" s="178"/>
      <c r="G41" s="36"/>
      <c r="H41" s="258"/>
      <c r="I41" s="36"/>
      <c r="J41" s="258"/>
      <c r="K41" s="261"/>
      <c r="L41" s="258"/>
      <c r="M41" s="15"/>
      <c r="N41" s="259">
        <f>SUM(B41:M41)</f>
        <v>0</v>
      </c>
      <c r="O41" s="5"/>
      <c r="P41" s="36">
        <v>1</v>
      </c>
      <c r="Q41" s="36">
        <v>0</v>
      </c>
      <c r="R41" s="36">
        <v>0</v>
      </c>
      <c r="S41" s="188"/>
      <c r="T41" s="257" t="s">
        <v>64</v>
      </c>
      <c r="U41" s="60"/>
      <c r="V41" s="44"/>
      <c r="W41" s="60"/>
      <c r="X41" s="44"/>
      <c r="Y41" s="60"/>
      <c r="Z41" s="44"/>
      <c r="AA41" s="60"/>
      <c r="AB41" s="44"/>
      <c r="AC41" s="60"/>
      <c r="AD41" s="44"/>
      <c r="AE41" s="60"/>
      <c r="AF41" s="61"/>
      <c r="AG41" s="348">
        <f t="shared" si="36"/>
        <v>0</v>
      </c>
      <c r="AH41" s="299"/>
      <c r="AI41" s="45"/>
      <c r="AJ41" s="45">
        <v>0</v>
      </c>
      <c r="AK41" s="45"/>
      <c r="AL41" s="281"/>
      <c r="AM41" s="343" t="s">
        <v>64</v>
      </c>
      <c r="AN41" s="300"/>
      <c r="AO41" s="300">
        <f>BB41/BB55</f>
        <v>0</v>
      </c>
      <c r="AP41" s="47">
        <f t="shared" si="23"/>
        <v>0</v>
      </c>
      <c r="AQ41" s="43">
        <f t="shared" si="24"/>
        <v>0</v>
      </c>
      <c r="AR41" s="47">
        <f t="shared" si="25"/>
        <v>0</v>
      </c>
      <c r="AS41" s="43">
        <f t="shared" si="26"/>
        <v>0</v>
      </c>
      <c r="AT41" s="47">
        <f t="shared" si="27"/>
        <v>0</v>
      </c>
      <c r="AU41" s="48">
        <f t="shared" si="28"/>
        <v>0</v>
      </c>
      <c r="AV41" s="47">
        <f t="shared" si="29"/>
        <v>0</v>
      </c>
      <c r="AW41" s="48">
        <f t="shared" si="30"/>
        <v>0</v>
      </c>
      <c r="AX41" s="47">
        <f t="shared" si="31"/>
        <v>0</v>
      </c>
      <c r="AY41" s="48">
        <f t="shared" si="32"/>
        <v>0</v>
      </c>
      <c r="AZ41" s="47">
        <f t="shared" si="33"/>
        <v>0</v>
      </c>
      <c r="BA41" s="48">
        <f t="shared" si="34"/>
        <v>0</v>
      </c>
      <c r="BB41" s="365">
        <f t="shared" si="35"/>
        <v>0</v>
      </c>
      <c r="BC41" s="196"/>
      <c r="BD41" s="45">
        <v>1</v>
      </c>
      <c r="BE41" s="45">
        <v>0</v>
      </c>
      <c r="BF41" s="45"/>
      <c r="BG41" s="16"/>
    </row>
    <row r="42" spans="1:59">
      <c r="A42" s="257" t="s">
        <v>65</v>
      </c>
      <c r="B42" s="178"/>
      <c r="C42" s="36"/>
      <c r="D42" s="178"/>
      <c r="E42" s="36"/>
      <c r="F42" s="178"/>
      <c r="G42" s="36"/>
      <c r="H42" s="258"/>
      <c r="I42" s="36"/>
      <c r="J42" s="258"/>
      <c r="K42" s="261"/>
      <c r="L42" s="258"/>
      <c r="M42" s="15"/>
      <c r="N42" s="259"/>
      <c r="O42" s="5"/>
      <c r="P42" s="36"/>
      <c r="Q42" s="36">
        <v>1</v>
      </c>
      <c r="R42" s="36">
        <v>0</v>
      </c>
      <c r="S42" s="188"/>
      <c r="T42" s="257" t="s">
        <v>65</v>
      </c>
      <c r="U42" s="60"/>
      <c r="V42" s="44"/>
      <c r="W42" s="60"/>
      <c r="X42" s="44"/>
      <c r="Y42" s="60"/>
      <c r="Z42" s="44"/>
      <c r="AA42" s="60"/>
      <c r="AB42" s="44"/>
      <c r="AC42" s="60"/>
      <c r="AD42" s="44"/>
      <c r="AE42" s="60"/>
      <c r="AF42" s="61"/>
      <c r="AG42" s="348">
        <f t="shared" si="36"/>
        <v>0</v>
      </c>
      <c r="AH42" s="299"/>
      <c r="AI42" s="45"/>
      <c r="AJ42" s="45">
        <v>0</v>
      </c>
      <c r="AK42" s="45"/>
      <c r="AL42" s="281"/>
      <c r="AM42" s="343" t="s">
        <v>65</v>
      </c>
      <c r="AN42" s="300">
        <f>BB42/BB83</f>
        <v>0</v>
      </c>
      <c r="AO42" s="300">
        <f>BB42/BB55</f>
        <v>0</v>
      </c>
      <c r="AP42" s="47">
        <f t="shared" si="23"/>
        <v>0</v>
      </c>
      <c r="AQ42" s="43">
        <f t="shared" si="24"/>
        <v>0</v>
      </c>
      <c r="AR42" s="47">
        <f t="shared" si="25"/>
        <v>0</v>
      </c>
      <c r="AS42" s="43">
        <f t="shared" si="26"/>
        <v>0</v>
      </c>
      <c r="AT42" s="47">
        <f t="shared" si="27"/>
        <v>0</v>
      </c>
      <c r="AU42" s="48">
        <f t="shared" si="28"/>
        <v>0</v>
      </c>
      <c r="AV42" s="47">
        <f t="shared" si="29"/>
        <v>0</v>
      </c>
      <c r="AW42" s="48">
        <f t="shared" si="30"/>
        <v>0</v>
      </c>
      <c r="AX42" s="47">
        <f t="shared" si="31"/>
        <v>0</v>
      </c>
      <c r="AY42" s="48">
        <f t="shared" si="32"/>
        <v>0</v>
      </c>
      <c r="AZ42" s="47">
        <f t="shared" si="33"/>
        <v>0</v>
      </c>
      <c r="BA42" s="48">
        <f t="shared" si="34"/>
        <v>0</v>
      </c>
      <c r="BB42" s="365">
        <f t="shared" si="35"/>
        <v>0</v>
      </c>
      <c r="BC42" s="196"/>
      <c r="BD42" s="45"/>
      <c r="BE42" s="45">
        <v>1</v>
      </c>
      <c r="BF42" s="45"/>
      <c r="BG42" s="16"/>
    </row>
    <row r="43" spans="1:59">
      <c r="A43" s="257" t="s">
        <v>66</v>
      </c>
      <c r="B43" s="272">
        <v>8</v>
      </c>
      <c r="C43" s="261">
        <v>10</v>
      </c>
      <c r="D43" s="272">
        <v>10</v>
      </c>
      <c r="E43" s="261">
        <v>11</v>
      </c>
      <c r="F43" s="272">
        <v>14</v>
      </c>
      <c r="G43" s="261">
        <v>28</v>
      </c>
      <c r="H43" s="260">
        <v>33</v>
      </c>
      <c r="I43" s="261">
        <v>32</v>
      </c>
      <c r="J43" s="260">
        <v>16</v>
      </c>
      <c r="K43" s="261">
        <v>14</v>
      </c>
      <c r="L43" s="260">
        <v>12</v>
      </c>
      <c r="M43" s="262">
        <v>20</v>
      </c>
      <c r="N43" s="259">
        <f t="shared" ref="N43:N56" si="37">SUM(B43:M43)</f>
        <v>208</v>
      </c>
      <c r="O43" s="5"/>
      <c r="P43" s="36">
        <v>223</v>
      </c>
      <c r="Q43" s="36">
        <v>173</v>
      </c>
      <c r="R43" s="36">
        <v>97</v>
      </c>
      <c r="S43" s="188"/>
      <c r="T43" s="257" t="s">
        <v>66</v>
      </c>
      <c r="U43" s="60">
        <v>1</v>
      </c>
      <c r="V43" s="44">
        <v>1</v>
      </c>
      <c r="W43" s="60"/>
      <c r="X43" s="44"/>
      <c r="Y43" s="60">
        <v>1</v>
      </c>
      <c r="Z43" s="44">
        <v>2</v>
      </c>
      <c r="AA43" s="60">
        <v>2</v>
      </c>
      <c r="AB43" s="44">
        <v>1</v>
      </c>
      <c r="AC43" s="60"/>
      <c r="AD43" s="44">
        <v>2</v>
      </c>
      <c r="AE43" s="60">
        <v>1</v>
      </c>
      <c r="AF43" s="61">
        <v>3</v>
      </c>
      <c r="AG43" s="348">
        <f t="shared" si="36"/>
        <v>14</v>
      </c>
      <c r="AH43" s="299"/>
      <c r="AI43" s="36">
        <v>29</v>
      </c>
      <c r="AJ43" s="36">
        <v>22</v>
      </c>
      <c r="AK43" s="36">
        <v>10</v>
      </c>
      <c r="AL43" s="281"/>
      <c r="AM43" s="343" t="s">
        <v>66</v>
      </c>
      <c r="AN43" s="300">
        <f>BB43/BB83</f>
        <v>2.6133019423190112E-2</v>
      </c>
      <c r="AO43" s="300">
        <f>BB43/BB55</f>
        <v>4.3890865954922892E-2</v>
      </c>
      <c r="AP43" s="47">
        <f t="shared" si="23"/>
        <v>9</v>
      </c>
      <c r="AQ43" s="43">
        <f t="shared" si="24"/>
        <v>11</v>
      </c>
      <c r="AR43" s="47">
        <f t="shared" si="25"/>
        <v>10</v>
      </c>
      <c r="AS43" s="43">
        <f t="shared" si="26"/>
        <v>11</v>
      </c>
      <c r="AT43" s="47">
        <f t="shared" si="27"/>
        <v>15</v>
      </c>
      <c r="AU43" s="48">
        <f t="shared" si="28"/>
        <v>30</v>
      </c>
      <c r="AV43" s="47">
        <f t="shared" si="29"/>
        <v>35</v>
      </c>
      <c r="AW43" s="48">
        <f t="shared" si="30"/>
        <v>33</v>
      </c>
      <c r="AX43" s="47">
        <f t="shared" si="31"/>
        <v>16</v>
      </c>
      <c r="AY43" s="48">
        <f t="shared" si="32"/>
        <v>16</v>
      </c>
      <c r="AZ43" s="47">
        <f t="shared" si="33"/>
        <v>13</v>
      </c>
      <c r="BA43" s="48">
        <f t="shared" si="34"/>
        <v>23</v>
      </c>
      <c r="BB43" s="365">
        <f t="shared" si="35"/>
        <v>222</v>
      </c>
      <c r="BC43" s="196"/>
      <c r="BD43" s="45">
        <v>252</v>
      </c>
      <c r="BE43" s="45">
        <v>195</v>
      </c>
      <c r="BF43" s="45">
        <v>107</v>
      </c>
      <c r="BG43" s="16"/>
    </row>
    <row r="44" spans="1:59">
      <c r="A44" s="257" t="s">
        <v>67</v>
      </c>
      <c r="B44" s="272">
        <v>1</v>
      </c>
      <c r="C44" s="261">
        <v>1</v>
      </c>
      <c r="D44" s="272"/>
      <c r="E44" s="261"/>
      <c r="F44" s="272"/>
      <c r="G44" s="261"/>
      <c r="H44" s="260">
        <v>1</v>
      </c>
      <c r="I44" s="261"/>
      <c r="J44" s="260">
        <v>1</v>
      </c>
      <c r="K44" s="261"/>
      <c r="L44" s="260"/>
      <c r="M44" s="262"/>
      <c r="N44" s="259">
        <f t="shared" si="37"/>
        <v>4</v>
      </c>
      <c r="O44" s="5"/>
      <c r="P44" s="36">
        <v>7</v>
      </c>
      <c r="Q44" s="36">
        <v>0</v>
      </c>
      <c r="R44" s="36"/>
      <c r="S44" s="188"/>
      <c r="T44" s="257" t="s">
        <v>67</v>
      </c>
      <c r="U44" s="60"/>
      <c r="V44" s="44"/>
      <c r="W44" s="60"/>
      <c r="X44" s="44"/>
      <c r="Y44" s="60"/>
      <c r="Z44" s="44"/>
      <c r="AA44" s="60"/>
      <c r="AB44" s="44"/>
      <c r="AC44" s="60"/>
      <c r="AD44" s="44"/>
      <c r="AE44" s="60"/>
      <c r="AF44" s="61"/>
      <c r="AG44" s="348">
        <f t="shared" si="36"/>
        <v>0</v>
      </c>
      <c r="AH44" s="299"/>
      <c r="AI44" s="36"/>
      <c r="AJ44" s="36">
        <v>0</v>
      </c>
      <c r="AK44" s="36"/>
      <c r="AL44" s="281"/>
      <c r="AM44" s="343" t="s">
        <v>67</v>
      </c>
      <c r="AN44" s="300"/>
      <c r="AO44" s="300"/>
      <c r="AP44" s="47">
        <f t="shared" si="23"/>
        <v>1</v>
      </c>
      <c r="AQ44" s="43">
        <f t="shared" si="24"/>
        <v>1</v>
      </c>
      <c r="AR44" s="47">
        <f t="shared" si="25"/>
        <v>0</v>
      </c>
      <c r="AS44" s="43">
        <f t="shared" si="26"/>
        <v>0</v>
      </c>
      <c r="AT44" s="47">
        <f t="shared" si="27"/>
        <v>0</v>
      </c>
      <c r="AU44" s="48">
        <f t="shared" si="28"/>
        <v>0</v>
      </c>
      <c r="AV44" s="47">
        <f t="shared" si="29"/>
        <v>1</v>
      </c>
      <c r="AW44" s="48">
        <f t="shared" si="30"/>
        <v>0</v>
      </c>
      <c r="AX44" s="47">
        <f t="shared" si="31"/>
        <v>1</v>
      </c>
      <c r="AY44" s="48">
        <f t="shared" si="32"/>
        <v>0</v>
      </c>
      <c r="AZ44" s="47">
        <f t="shared" si="33"/>
        <v>0</v>
      </c>
      <c r="BA44" s="48">
        <f t="shared" si="34"/>
        <v>0</v>
      </c>
      <c r="BB44" s="365">
        <f t="shared" si="35"/>
        <v>4</v>
      </c>
      <c r="BC44" s="196"/>
      <c r="BD44" s="45">
        <v>7</v>
      </c>
      <c r="BE44" s="45">
        <v>0</v>
      </c>
      <c r="BF44" s="45"/>
      <c r="BG44" s="16"/>
    </row>
    <row r="45" spans="1:59">
      <c r="A45" s="149" t="s">
        <v>68</v>
      </c>
      <c r="B45" s="178"/>
      <c r="C45" s="36"/>
      <c r="D45" s="178"/>
      <c r="E45" s="36">
        <v>1</v>
      </c>
      <c r="F45" s="178"/>
      <c r="G45" s="36"/>
      <c r="H45" s="258">
        <v>3</v>
      </c>
      <c r="I45" s="36"/>
      <c r="J45" s="258"/>
      <c r="K45" s="36"/>
      <c r="L45" s="260"/>
      <c r="M45" s="15"/>
      <c r="N45" s="259">
        <f t="shared" si="37"/>
        <v>4</v>
      </c>
      <c r="O45" s="5"/>
      <c r="P45" s="36">
        <v>1</v>
      </c>
      <c r="Q45" s="36">
        <v>5</v>
      </c>
      <c r="R45" s="36"/>
      <c r="S45" s="188"/>
      <c r="T45" s="149" t="s">
        <v>68</v>
      </c>
      <c r="U45" s="60"/>
      <c r="V45" s="44"/>
      <c r="W45" s="60"/>
      <c r="X45" s="44"/>
      <c r="Y45" s="60"/>
      <c r="Z45" s="44"/>
      <c r="AA45" s="60"/>
      <c r="AB45" s="44"/>
      <c r="AC45" s="60"/>
      <c r="AD45" s="44"/>
      <c r="AE45" s="60"/>
      <c r="AF45" s="61"/>
      <c r="AG45" s="348">
        <f t="shared" si="36"/>
        <v>0</v>
      </c>
      <c r="AH45" s="299"/>
      <c r="AI45" s="36"/>
      <c r="AJ45" s="36">
        <v>3</v>
      </c>
      <c r="AK45" s="36">
        <v>2</v>
      </c>
      <c r="AL45" s="281"/>
      <c r="AM45" s="149" t="s">
        <v>68</v>
      </c>
      <c r="AN45" s="300">
        <f>BB45/BB83</f>
        <v>4.7086521483225425E-4</v>
      </c>
      <c r="AO45" s="300">
        <f>BB45/BB55</f>
        <v>7.9082641360221433E-4</v>
      </c>
      <c r="AP45" s="47">
        <f t="shared" si="23"/>
        <v>0</v>
      </c>
      <c r="AQ45" s="43">
        <f t="shared" si="24"/>
        <v>0</v>
      </c>
      <c r="AR45" s="47">
        <f t="shared" si="25"/>
        <v>0</v>
      </c>
      <c r="AS45" s="48">
        <f t="shared" si="26"/>
        <v>1</v>
      </c>
      <c r="AT45" s="47">
        <f t="shared" si="27"/>
        <v>0</v>
      </c>
      <c r="AU45" s="48">
        <f t="shared" si="28"/>
        <v>0</v>
      </c>
      <c r="AV45" s="47">
        <f t="shared" si="29"/>
        <v>3</v>
      </c>
      <c r="AW45" s="48">
        <f t="shared" si="30"/>
        <v>0</v>
      </c>
      <c r="AX45" s="47">
        <f t="shared" si="31"/>
        <v>0</v>
      </c>
      <c r="AY45" s="48">
        <f t="shared" si="32"/>
        <v>0</v>
      </c>
      <c r="AZ45" s="47">
        <f t="shared" si="33"/>
        <v>0</v>
      </c>
      <c r="BA45" s="48">
        <f t="shared" si="34"/>
        <v>0</v>
      </c>
      <c r="BB45" s="365">
        <f t="shared" si="35"/>
        <v>4</v>
      </c>
      <c r="BC45" s="196"/>
      <c r="BD45" s="45">
        <v>1</v>
      </c>
      <c r="BE45" s="45">
        <v>8</v>
      </c>
      <c r="BF45" s="45">
        <v>2</v>
      </c>
      <c r="BG45" s="16"/>
    </row>
    <row r="46" spans="1:59">
      <c r="A46" s="257" t="s">
        <v>69</v>
      </c>
      <c r="B46" s="272">
        <v>131</v>
      </c>
      <c r="C46" s="261">
        <v>115</v>
      </c>
      <c r="D46" s="272">
        <v>97</v>
      </c>
      <c r="E46" s="261">
        <v>92</v>
      </c>
      <c r="F46" s="272">
        <v>86</v>
      </c>
      <c r="G46" s="261">
        <v>98</v>
      </c>
      <c r="H46" s="260">
        <v>109</v>
      </c>
      <c r="I46" s="261">
        <v>94</v>
      </c>
      <c r="J46" s="260">
        <v>80</v>
      </c>
      <c r="K46" s="261">
        <v>107</v>
      </c>
      <c r="L46" s="260">
        <v>86</v>
      </c>
      <c r="M46" s="262">
        <v>104</v>
      </c>
      <c r="N46" s="259">
        <f t="shared" si="37"/>
        <v>1199</v>
      </c>
      <c r="O46" s="5"/>
      <c r="P46" s="36">
        <v>1175</v>
      </c>
      <c r="Q46" s="36">
        <v>977</v>
      </c>
      <c r="R46" s="36">
        <v>960</v>
      </c>
      <c r="S46" s="188"/>
      <c r="T46" s="257" t="s">
        <v>69</v>
      </c>
      <c r="U46" s="60">
        <v>55</v>
      </c>
      <c r="V46" s="44">
        <v>45</v>
      </c>
      <c r="W46" s="60">
        <v>65</v>
      </c>
      <c r="X46" s="44">
        <v>56</v>
      </c>
      <c r="Y46" s="60">
        <v>55</v>
      </c>
      <c r="Z46" s="44">
        <v>60</v>
      </c>
      <c r="AA46" s="60">
        <v>67</v>
      </c>
      <c r="AB46" s="44">
        <v>65</v>
      </c>
      <c r="AC46" s="60">
        <v>46</v>
      </c>
      <c r="AD46" s="44">
        <v>54</v>
      </c>
      <c r="AE46" s="60">
        <v>36</v>
      </c>
      <c r="AF46" s="61">
        <v>79</v>
      </c>
      <c r="AG46" s="348">
        <f t="shared" si="36"/>
        <v>683</v>
      </c>
      <c r="AH46" s="299"/>
      <c r="AI46" s="36">
        <v>583</v>
      </c>
      <c r="AJ46" s="36">
        <v>529</v>
      </c>
      <c r="AK46" s="36">
        <v>615</v>
      </c>
      <c r="AL46" s="281"/>
      <c r="AM46" s="343" t="s">
        <v>69</v>
      </c>
      <c r="AN46" s="300">
        <f>BB46/BB83</f>
        <v>0.22154208357857563</v>
      </c>
      <c r="AO46" s="300">
        <f>BB46/BB55</f>
        <v>0.37208382759984182</v>
      </c>
      <c r="AP46" s="47">
        <f t="shared" si="23"/>
        <v>186</v>
      </c>
      <c r="AQ46" s="43">
        <f t="shared" si="24"/>
        <v>160</v>
      </c>
      <c r="AR46" s="47">
        <f t="shared" si="25"/>
        <v>162</v>
      </c>
      <c r="AS46" s="48">
        <f t="shared" si="26"/>
        <v>148</v>
      </c>
      <c r="AT46" s="47">
        <f t="shared" si="27"/>
        <v>141</v>
      </c>
      <c r="AU46" s="48">
        <f t="shared" si="28"/>
        <v>158</v>
      </c>
      <c r="AV46" s="47">
        <f t="shared" si="29"/>
        <v>176</v>
      </c>
      <c r="AW46" s="48">
        <f t="shared" si="30"/>
        <v>159</v>
      </c>
      <c r="AX46" s="47">
        <f t="shared" si="31"/>
        <v>126</v>
      </c>
      <c r="AY46" s="48">
        <f t="shared" si="32"/>
        <v>161</v>
      </c>
      <c r="AZ46" s="47">
        <f t="shared" si="33"/>
        <v>122</v>
      </c>
      <c r="BA46" s="48">
        <f t="shared" si="34"/>
        <v>183</v>
      </c>
      <c r="BB46" s="365">
        <f t="shared" si="35"/>
        <v>1882</v>
      </c>
      <c r="BC46" s="196"/>
      <c r="BD46" s="45">
        <v>1758</v>
      </c>
      <c r="BE46" s="45">
        <v>1506</v>
      </c>
      <c r="BF46" s="45">
        <v>1575</v>
      </c>
      <c r="BG46" s="16"/>
    </row>
    <row r="47" spans="1:59">
      <c r="A47" s="257" t="s">
        <v>70</v>
      </c>
      <c r="B47" s="178"/>
      <c r="C47" s="36"/>
      <c r="D47" s="178"/>
      <c r="E47" s="36">
        <v>1</v>
      </c>
      <c r="F47" s="178"/>
      <c r="G47" s="36"/>
      <c r="H47" s="258"/>
      <c r="I47" s="36">
        <v>1</v>
      </c>
      <c r="J47" s="258">
        <v>3</v>
      </c>
      <c r="K47" s="36">
        <v>1</v>
      </c>
      <c r="L47" s="258"/>
      <c r="M47" s="15">
        <v>2</v>
      </c>
      <c r="N47" s="259">
        <f t="shared" si="37"/>
        <v>8</v>
      </c>
      <c r="O47" s="5"/>
      <c r="P47" s="36">
        <v>7</v>
      </c>
      <c r="Q47" s="36">
        <v>7</v>
      </c>
      <c r="R47" s="36">
        <v>5</v>
      </c>
      <c r="S47" s="188"/>
      <c r="T47" s="147" t="s">
        <v>70</v>
      </c>
      <c r="U47" s="60">
        <v>5</v>
      </c>
      <c r="V47" s="44">
        <v>5</v>
      </c>
      <c r="W47" s="60">
        <v>14</v>
      </c>
      <c r="X47" s="44">
        <v>9</v>
      </c>
      <c r="Y47" s="60">
        <v>8</v>
      </c>
      <c r="Z47" s="44">
        <v>14</v>
      </c>
      <c r="AA47" s="60">
        <v>6</v>
      </c>
      <c r="AB47" s="44">
        <v>15</v>
      </c>
      <c r="AC47" s="60">
        <v>13</v>
      </c>
      <c r="AD47" s="44">
        <v>4</v>
      </c>
      <c r="AE47" s="60">
        <v>8</v>
      </c>
      <c r="AF47" s="61">
        <v>9</v>
      </c>
      <c r="AG47" s="348">
        <f t="shared" si="36"/>
        <v>110</v>
      </c>
      <c r="AH47" s="299"/>
      <c r="AI47" s="36">
        <v>78</v>
      </c>
      <c r="AJ47" s="36">
        <v>73</v>
      </c>
      <c r="AK47" s="36">
        <v>98</v>
      </c>
      <c r="AL47" s="281"/>
      <c r="AM47" s="149" t="s">
        <v>70</v>
      </c>
      <c r="AN47" s="300">
        <f>BB47/BB83</f>
        <v>1.38905238375515E-2</v>
      </c>
      <c r="AO47" s="300">
        <f>BB47/BB55</f>
        <v>2.3329379201265321E-2</v>
      </c>
      <c r="AP47" s="47">
        <f t="shared" si="23"/>
        <v>5</v>
      </c>
      <c r="AQ47" s="43">
        <f t="shared" si="24"/>
        <v>5</v>
      </c>
      <c r="AR47" s="47">
        <f t="shared" si="25"/>
        <v>14</v>
      </c>
      <c r="AS47" s="48">
        <f t="shared" si="26"/>
        <v>10</v>
      </c>
      <c r="AT47" s="47">
        <f t="shared" si="27"/>
        <v>8</v>
      </c>
      <c r="AU47" s="48">
        <f t="shared" si="28"/>
        <v>14</v>
      </c>
      <c r="AV47" s="47">
        <f t="shared" si="29"/>
        <v>6</v>
      </c>
      <c r="AW47" s="48">
        <f t="shared" si="30"/>
        <v>16</v>
      </c>
      <c r="AX47" s="47">
        <f t="shared" si="31"/>
        <v>16</v>
      </c>
      <c r="AY47" s="48">
        <f t="shared" si="32"/>
        <v>5</v>
      </c>
      <c r="AZ47" s="47">
        <f t="shared" si="33"/>
        <v>8</v>
      </c>
      <c r="BA47" s="48">
        <f t="shared" si="34"/>
        <v>11</v>
      </c>
      <c r="BB47" s="365">
        <f t="shared" si="35"/>
        <v>118</v>
      </c>
      <c r="BC47" s="196"/>
      <c r="BD47" s="45">
        <v>85</v>
      </c>
      <c r="BE47" s="45">
        <v>80</v>
      </c>
      <c r="BF47" s="45">
        <v>103</v>
      </c>
      <c r="BG47" s="191"/>
    </row>
    <row r="48" spans="1:59">
      <c r="A48" s="257" t="s">
        <v>71</v>
      </c>
      <c r="B48" s="178"/>
      <c r="C48" s="36"/>
      <c r="D48" s="178"/>
      <c r="E48" s="36"/>
      <c r="F48" s="178">
        <v>1</v>
      </c>
      <c r="G48" s="36">
        <v>1</v>
      </c>
      <c r="H48" s="258"/>
      <c r="I48" s="36">
        <v>3</v>
      </c>
      <c r="J48" s="258">
        <v>3</v>
      </c>
      <c r="K48" s="36">
        <v>4</v>
      </c>
      <c r="L48" s="258">
        <v>2</v>
      </c>
      <c r="M48" s="15">
        <v>1</v>
      </c>
      <c r="N48" s="259">
        <f t="shared" si="37"/>
        <v>15</v>
      </c>
      <c r="O48" s="5"/>
      <c r="P48" s="36">
        <v>20</v>
      </c>
      <c r="Q48" s="36">
        <v>15</v>
      </c>
      <c r="R48" s="36">
        <v>11</v>
      </c>
      <c r="S48" s="188"/>
      <c r="T48" s="257" t="s">
        <v>71</v>
      </c>
      <c r="U48" s="60">
        <v>1</v>
      </c>
      <c r="V48" s="44">
        <v>1</v>
      </c>
      <c r="W48" s="60">
        <v>1</v>
      </c>
      <c r="X48" s="44">
        <v>1</v>
      </c>
      <c r="Y48" s="60"/>
      <c r="Z48" s="44">
        <v>1</v>
      </c>
      <c r="AA48" s="60">
        <v>2</v>
      </c>
      <c r="AB48" s="44">
        <v>2</v>
      </c>
      <c r="AC48" s="60">
        <v>2</v>
      </c>
      <c r="AD48" s="44">
        <v>1</v>
      </c>
      <c r="AE48" s="60">
        <v>4</v>
      </c>
      <c r="AF48" s="61"/>
      <c r="AG48" s="348">
        <f t="shared" si="36"/>
        <v>16</v>
      </c>
      <c r="AH48" s="299"/>
      <c r="AI48" s="36">
        <v>6</v>
      </c>
      <c r="AJ48" s="36">
        <v>13</v>
      </c>
      <c r="AK48" s="36">
        <v>20</v>
      </c>
      <c r="AL48" s="281"/>
      <c r="AM48" s="343" t="s">
        <v>71</v>
      </c>
      <c r="AN48" s="300">
        <f>BB48/BB83</f>
        <v>3.6492054149499706E-3</v>
      </c>
      <c r="AO48" s="300">
        <f>BB48/BB55</f>
        <v>6.1289047054171606E-3</v>
      </c>
      <c r="AP48" s="47">
        <f t="shared" si="23"/>
        <v>1</v>
      </c>
      <c r="AQ48" s="43">
        <f t="shared" si="24"/>
        <v>1</v>
      </c>
      <c r="AR48" s="47">
        <f t="shared" si="25"/>
        <v>1</v>
      </c>
      <c r="AS48" s="48">
        <f t="shared" si="26"/>
        <v>1</v>
      </c>
      <c r="AT48" s="47">
        <f t="shared" si="27"/>
        <v>1</v>
      </c>
      <c r="AU48" s="48">
        <f t="shared" si="28"/>
        <v>2</v>
      </c>
      <c r="AV48" s="47">
        <f t="shared" si="29"/>
        <v>2</v>
      </c>
      <c r="AW48" s="48">
        <f t="shared" si="30"/>
        <v>5</v>
      </c>
      <c r="AX48" s="47">
        <f t="shared" si="31"/>
        <v>5</v>
      </c>
      <c r="AY48" s="48">
        <f t="shared" si="32"/>
        <v>5</v>
      </c>
      <c r="AZ48" s="47">
        <f t="shared" si="33"/>
        <v>6</v>
      </c>
      <c r="BA48" s="48">
        <f t="shared" si="34"/>
        <v>1</v>
      </c>
      <c r="BB48" s="365">
        <f t="shared" si="35"/>
        <v>31</v>
      </c>
      <c r="BC48" s="196"/>
      <c r="BD48" s="45">
        <v>26</v>
      </c>
      <c r="BE48" s="45">
        <v>28</v>
      </c>
      <c r="BF48" s="45">
        <v>31</v>
      </c>
      <c r="BG48" s="16"/>
    </row>
    <row r="49" spans="1:59">
      <c r="A49" s="257" t="s">
        <v>72</v>
      </c>
      <c r="B49" s="178">
        <v>2</v>
      </c>
      <c r="C49" s="36"/>
      <c r="D49" s="178">
        <v>2</v>
      </c>
      <c r="E49" s="36">
        <v>2</v>
      </c>
      <c r="F49" s="178">
        <v>1</v>
      </c>
      <c r="G49" s="36"/>
      <c r="H49" s="258"/>
      <c r="I49" s="36"/>
      <c r="J49" s="258">
        <v>2</v>
      </c>
      <c r="K49" s="36">
        <v>1</v>
      </c>
      <c r="L49" s="258">
        <v>4</v>
      </c>
      <c r="M49" s="15"/>
      <c r="N49" s="259">
        <f t="shared" si="37"/>
        <v>14</v>
      </c>
      <c r="O49" s="5"/>
      <c r="P49" s="36">
        <v>7</v>
      </c>
      <c r="Q49" s="36">
        <v>10</v>
      </c>
      <c r="R49" s="36">
        <v>13</v>
      </c>
      <c r="S49" s="188"/>
      <c r="T49" s="257" t="s">
        <v>72</v>
      </c>
      <c r="U49" s="60"/>
      <c r="V49" s="44"/>
      <c r="W49" s="60"/>
      <c r="X49" s="44"/>
      <c r="Y49" s="60"/>
      <c r="Z49" s="44"/>
      <c r="AA49" s="60"/>
      <c r="AB49" s="44"/>
      <c r="AC49" s="60"/>
      <c r="AD49" s="44"/>
      <c r="AE49" s="60"/>
      <c r="AF49" s="61"/>
      <c r="AG49" s="348">
        <f t="shared" si="36"/>
        <v>0</v>
      </c>
      <c r="AH49" s="299"/>
      <c r="AI49" s="36">
        <v>1</v>
      </c>
      <c r="AJ49" s="36">
        <v>1</v>
      </c>
      <c r="AK49" s="36">
        <v>6</v>
      </c>
      <c r="AL49" s="281"/>
      <c r="AM49" s="343" t="s">
        <v>72</v>
      </c>
      <c r="AN49" s="300">
        <f>BB49/BB83</f>
        <v>1.64802825191289E-3</v>
      </c>
      <c r="AO49" s="300">
        <f>BB49/BB55</f>
        <v>2.76789244760775E-3</v>
      </c>
      <c r="AP49" s="47">
        <f t="shared" si="23"/>
        <v>2</v>
      </c>
      <c r="AQ49" s="43">
        <f t="shared" si="24"/>
        <v>0</v>
      </c>
      <c r="AR49" s="47">
        <f t="shared" si="25"/>
        <v>2</v>
      </c>
      <c r="AS49" s="48">
        <f t="shared" si="26"/>
        <v>2</v>
      </c>
      <c r="AT49" s="47">
        <f t="shared" si="27"/>
        <v>1</v>
      </c>
      <c r="AU49" s="48">
        <f t="shared" si="28"/>
        <v>0</v>
      </c>
      <c r="AV49" s="47">
        <f t="shared" si="29"/>
        <v>0</v>
      </c>
      <c r="AW49" s="48">
        <f t="shared" si="30"/>
        <v>0</v>
      </c>
      <c r="AX49" s="47">
        <f t="shared" si="31"/>
        <v>2</v>
      </c>
      <c r="AY49" s="48">
        <f t="shared" si="32"/>
        <v>1</v>
      </c>
      <c r="AZ49" s="47">
        <f t="shared" si="33"/>
        <v>4</v>
      </c>
      <c r="BA49" s="48">
        <f t="shared" si="34"/>
        <v>0</v>
      </c>
      <c r="BB49" s="365">
        <f t="shared" si="35"/>
        <v>14</v>
      </c>
      <c r="BC49" s="196"/>
      <c r="BD49" s="45">
        <v>8</v>
      </c>
      <c r="BE49" s="45">
        <v>11</v>
      </c>
      <c r="BF49" s="45">
        <v>19</v>
      </c>
      <c r="BG49" s="16"/>
    </row>
    <row r="50" spans="1:59">
      <c r="A50" s="257" t="s">
        <v>73</v>
      </c>
      <c r="B50" s="272">
        <v>81</v>
      </c>
      <c r="C50" s="261">
        <v>88</v>
      </c>
      <c r="D50" s="272">
        <v>96</v>
      </c>
      <c r="E50" s="261">
        <v>101</v>
      </c>
      <c r="F50" s="272">
        <v>123</v>
      </c>
      <c r="G50" s="261">
        <v>125</v>
      </c>
      <c r="H50" s="260">
        <v>115</v>
      </c>
      <c r="I50" s="261">
        <v>132</v>
      </c>
      <c r="J50" s="260">
        <v>118</v>
      </c>
      <c r="K50" s="261">
        <v>120</v>
      </c>
      <c r="L50" s="260">
        <v>101</v>
      </c>
      <c r="M50" s="262">
        <v>96</v>
      </c>
      <c r="N50" s="259">
        <f t="shared" si="37"/>
        <v>1296</v>
      </c>
      <c r="O50" s="5"/>
      <c r="P50" s="36">
        <v>1318</v>
      </c>
      <c r="Q50" s="36">
        <v>1456</v>
      </c>
      <c r="R50" s="36">
        <v>1479</v>
      </c>
      <c r="S50" s="188"/>
      <c r="T50" s="147" t="s">
        <v>73</v>
      </c>
      <c r="U50" s="60">
        <v>22</v>
      </c>
      <c r="V50" s="44">
        <v>18</v>
      </c>
      <c r="W50" s="60">
        <v>20</v>
      </c>
      <c r="X50" s="44">
        <v>22</v>
      </c>
      <c r="Y50" s="60">
        <v>23</v>
      </c>
      <c r="Z50" s="44">
        <v>42</v>
      </c>
      <c r="AA50" s="60">
        <v>33</v>
      </c>
      <c r="AB50" s="44">
        <v>58</v>
      </c>
      <c r="AC50" s="60">
        <v>47</v>
      </c>
      <c r="AD50" s="44">
        <v>29</v>
      </c>
      <c r="AE50" s="60">
        <v>39</v>
      </c>
      <c r="AF50" s="61">
        <v>32</v>
      </c>
      <c r="AG50" s="348">
        <f t="shared" si="36"/>
        <v>385</v>
      </c>
      <c r="AH50" s="299"/>
      <c r="AI50" s="36">
        <v>329</v>
      </c>
      <c r="AJ50" s="36">
        <v>306</v>
      </c>
      <c r="AK50" s="36">
        <v>232</v>
      </c>
      <c r="AL50" s="281"/>
      <c r="AM50" s="149" t="s">
        <v>73</v>
      </c>
      <c r="AN50" s="300">
        <f>BB50/BB83</f>
        <v>0.19788110653325486</v>
      </c>
      <c r="AO50" s="300">
        <f>BB50/BB55</f>
        <v>0.33234480031633057</v>
      </c>
      <c r="AP50" s="47">
        <f t="shared" si="23"/>
        <v>103</v>
      </c>
      <c r="AQ50" s="48">
        <f t="shared" si="24"/>
        <v>106</v>
      </c>
      <c r="AR50" s="47">
        <f t="shared" si="25"/>
        <v>116</v>
      </c>
      <c r="AS50" s="48">
        <f t="shared" si="26"/>
        <v>123</v>
      </c>
      <c r="AT50" s="47">
        <f t="shared" si="27"/>
        <v>146</v>
      </c>
      <c r="AU50" s="48">
        <f t="shared" si="28"/>
        <v>167</v>
      </c>
      <c r="AV50" s="47">
        <f t="shared" si="29"/>
        <v>148</v>
      </c>
      <c r="AW50" s="48">
        <f t="shared" si="30"/>
        <v>190</v>
      </c>
      <c r="AX50" s="47">
        <f t="shared" si="31"/>
        <v>165</v>
      </c>
      <c r="AY50" s="48">
        <f t="shared" si="32"/>
        <v>149</v>
      </c>
      <c r="AZ50" s="47">
        <f t="shared" si="33"/>
        <v>140</v>
      </c>
      <c r="BA50" s="48">
        <f t="shared" si="34"/>
        <v>128</v>
      </c>
      <c r="BB50" s="365">
        <f t="shared" si="35"/>
        <v>1681</v>
      </c>
      <c r="BC50" s="196"/>
      <c r="BD50" s="45">
        <v>1647</v>
      </c>
      <c r="BE50" s="45">
        <v>1762</v>
      </c>
      <c r="BF50" s="45">
        <v>1711</v>
      </c>
      <c r="BG50" s="16"/>
    </row>
    <row r="51" spans="1:59">
      <c r="A51" s="257" t="s">
        <v>74</v>
      </c>
      <c r="B51" s="178"/>
      <c r="C51" s="36"/>
      <c r="D51" s="178">
        <v>1</v>
      </c>
      <c r="E51" s="36">
        <v>12</v>
      </c>
      <c r="F51" s="178">
        <v>9</v>
      </c>
      <c r="G51" s="36">
        <v>5</v>
      </c>
      <c r="H51" s="258">
        <v>15</v>
      </c>
      <c r="I51" s="36">
        <v>6</v>
      </c>
      <c r="J51" s="258">
        <v>2</v>
      </c>
      <c r="K51" s="36"/>
      <c r="L51" s="258">
        <v>1</v>
      </c>
      <c r="M51" s="15"/>
      <c r="N51" s="259">
        <f t="shared" si="37"/>
        <v>51</v>
      </c>
      <c r="O51" s="5"/>
      <c r="P51" s="36">
        <v>38</v>
      </c>
      <c r="Q51" s="36">
        <v>30</v>
      </c>
      <c r="R51" s="36">
        <v>26</v>
      </c>
      <c r="S51" s="188"/>
      <c r="T51" s="147" t="s">
        <v>74</v>
      </c>
      <c r="U51" s="60"/>
      <c r="V51" s="44"/>
      <c r="W51" s="60"/>
      <c r="X51" s="44"/>
      <c r="Y51" s="60"/>
      <c r="Z51" s="44"/>
      <c r="AA51" s="60"/>
      <c r="AB51" s="44"/>
      <c r="AC51" s="60"/>
      <c r="AD51" s="44"/>
      <c r="AE51" s="60"/>
      <c r="AF51" s="61"/>
      <c r="AG51" s="348">
        <f t="shared" si="36"/>
        <v>0</v>
      </c>
      <c r="AH51" s="299"/>
      <c r="AI51" s="36">
        <v>1</v>
      </c>
      <c r="AJ51" s="36">
        <v>0</v>
      </c>
      <c r="AK51" s="36">
        <v>0</v>
      </c>
      <c r="AL51" s="281"/>
      <c r="AM51" s="149" t="s">
        <v>74</v>
      </c>
      <c r="AN51" s="300">
        <f>BB51/BB83</f>
        <v>6.0035314891112423E-3</v>
      </c>
      <c r="AO51" s="300">
        <f>BB51/BB55</f>
        <v>1.0083036773428233E-2</v>
      </c>
      <c r="AP51" s="47">
        <f t="shared" si="23"/>
        <v>0</v>
      </c>
      <c r="AQ51" s="48">
        <f t="shared" si="24"/>
        <v>0</v>
      </c>
      <c r="AR51" s="47">
        <f t="shared" si="25"/>
        <v>1</v>
      </c>
      <c r="AS51" s="48">
        <f t="shared" si="26"/>
        <v>12</v>
      </c>
      <c r="AT51" s="47">
        <f t="shared" si="27"/>
        <v>9</v>
      </c>
      <c r="AU51" s="48">
        <f t="shared" si="28"/>
        <v>5</v>
      </c>
      <c r="AV51" s="47">
        <f t="shared" si="29"/>
        <v>15</v>
      </c>
      <c r="AW51" s="48">
        <f t="shared" si="30"/>
        <v>6</v>
      </c>
      <c r="AX51" s="47">
        <f t="shared" si="31"/>
        <v>2</v>
      </c>
      <c r="AY51" s="48">
        <f t="shared" si="32"/>
        <v>0</v>
      </c>
      <c r="AZ51" s="47">
        <f t="shared" si="33"/>
        <v>1</v>
      </c>
      <c r="BA51" s="48">
        <f t="shared" si="34"/>
        <v>0</v>
      </c>
      <c r="BB51" s="365">
        <f t="shared" si="35"/>
        <v>51</v>
      </c>
      <c r="BC51" s="196"/>
      <c r="BD51" s="45">
        <v>39</v>
      </c>
      <c r="BE51" s="45">
        <v>30</v>
      </c>
      <c r="BF51" s="45">
        <v>26</v>
      </c>
      <c r="BG51" s="16"/>
    </row>
    <row r="52" spans="1:59">
      <c r="A52" s="257" t="s">
        <v>75</v>
      </c>
      <c r="B52" s="272">
        <v>3</v>
      </c>
      <c r="C52" s="261">
        <v>10</v>
      </c>
      <c r="D52" s="272">
        <v>1</v>
      </c>
      <c r="E52" s="261">
        <v>17</v>
      </c>
      <c r="F52" s="272"/>
      <c r="G52" s="261">
        <v>2</v>
      </c>
      <c r="H52" s="260"/>
      <c r="I52" s="261"/>
      <c r="J52" s="260"/>
      <c r="K52" s="261"/>
      <c r="L52" s="260"/>
      <c r="M52" s="262">
        <v>2</v>
      </c>
      <c r="N52" s="259">
        <f t="shared" si="37"/>
        <v>35</v>
      </c>
      <c r="O52" s="5"/>
      <c r="P52" s="36">
        <v>34</v>
      </c>
      <c r="Q52" s="36">
        <v>36</v>
      </c>
      <c r="R52" s="36">
        <v>19</v>
      </c>
      <c r="S52" s="188"/>
      <c r="T52" s="147" t="s">
        <v>75</v>
      </c>
      <c r="U52" s="60">
        <v>6</v>
      </c>
      <c r="V52" s="44">
        <v>1</v>
      </c>
      <c r="W52" s="60">
        <v>4</v>
      </c>
      <c r="X52" s="44">
        <v>13</v>
      </c>
      <c r="Y52" s="60">
        <v>4</v>
      </c>
      <c r="Z52" s="44"/>
      <c r="AA52" s="60"/>
      <c r="AB52" s="44"/>
      <c r="AC52" s="60"/>
      <c r="AD52" s="44"/>
      <c r="AE52" s="60"/>
      <c r="AF52" s="61">
        <v>1</v>
      </c>
      <c r="AG52" s="348">
        <f t="shared" si="36"/>
        <v>29</v>
      </c>
      <c r="AH52" s="299"/>
      <c r="AI52" s="36">
        <v>25</v>
      </c>
      <c r="AJ52" s="36">
        <v>30</v>
      </c>
      <c r="AK52" s="36">
        <v>40</v>
      </c>
      <c r="AL52" s="281"/>
      <c r="AM52" s="149" t="s">
        <v>75</v>
      </c>
      <c r="AN52" s="300">
        <f>BB52/BB83</f>
        <v>7.533843437316068E-3</v>
      </c>
      <c r="AO52" s="300">
        <f>BB52/BB55</f>
        <v>1.2653222617635429E-2</v>
      </c>
      <c r="AP52" s="47">
        <f t="shared" si="23"/>
        <v>9</v>
      </c>
      <c r="AQ52" s="48">
        <f t="shared" si="24"/>
        <v>11</v>
      </c>
      <c r="AR52" s="47">
        <f t="shared" si="25"/>
        <v>5</v>
      </c>
      <c r="AS52" s="48">
        <f t="shared" si="26"/>
        <v>30</v>
      </c>
      <c r="AT52" s="47">
        <f t="shared" si="27"/>
        <v>4</v>
      </c>
      <c r="AU52" s="48">
        <f t="shared" si="28"/>
        <v>2</v>
      </c>
      <c r="AV52" s="47">
        <f t="shared" si="29"/>
        <v>0</v>
      </c>
      <c r="AW52" s="48">
        <f t="shared" si="30"/>
        <v>0</v>
      </c>
      <c r="AX52" s="47">
        <f t="shared" si="31"/>
        <v>0</v>
      </c>
      <c r="AY52" s="48">
        <f t="shared" si="32"/>
        <v>0</v>
      </c>
      <c r="AZ52" s="47">
        <f t="shared" si="33"/>
        <v>0</v>
      </c>
      <c r="BA52" s="48">
        <f t="shared" si="34"/>
        <v>3</v>
      </c>
      <c r="BB52" s="365">
        <f t="shared" si="35"/>
        <v>64</v>
      </c>
      <c r="BC52" s="196"/>
      <c r="BD52" s="45">
        <v>59</v>
      </c>
      <c r="BE52" s="45">
        <v>66</v>
      </c>
      <c r="BF52" s="45">
        <v>59</v>
      </c>
      <c r="BG52" s="16"/>
    </row>
    <row r="53" spans="1:59">
      <c r="A53" s="257" t="s">
        <v>76</v>
      </c>
      <c r="B53" s="272">
        <v>1</v>
      </c>
      <c r="C53" s="261">
        <v>3</v>
      </c>
      <c r="D53" s="272">
        <v>1</v>
      </c>
      <c r="E53" s="261">
        <v>2</v>
      </c>
      <c r="F53" s="272">
        <v>2</v>
      </c>
      <c r="G53" s="261">
        <v>1</v>
      </c>
      <c r="H53" s="260">
        <v>2</v>
      </c>
      <c r="I53" s="261"/>
      <c r="J53" s="260">
        <v>1</v>
      </c>
      <c r="K53" s="261">
        <v>3</v>
      </c>
      <c r="L53" s="260">
        <v>1</v>
      </c>
      <c r="M53" s="262">
        <v>4</v>
      </c>
      <c r="N53" s="259">
        <f t="shared" si="37"/>
        <v>21</v>
      </c>
      <c r="O53" s="5"/>
      <c r="P53" s="36">
        <v>67</v>
      </c>
      <c r="Q53" s="36">
        <v>4</v>
      </c>
      <c r="R53" s="36">
        <v>7</v>
      </c>
      <c r="S53" s="188"/>
      <c r="T53" s="257" t="s">
        <v>76</v>
      </c>
      <c r="U53" s="60">
        <v>1</v>
      </c>
      <c r="V53" s="44">
        <v>1</v>
      </c>
      <c r="W53" s="60"/>
      <c r="X53" s="44"/>
      <c r="Y53" s="60">
        <v>1</v>
      </c>
      <c r="Z53" s="44"/>
      <c r="AA53" s="60">
        <v>4</v>
      </c>
      <c r="AB53" s="44">
        <v>2</v>
      </c>
      <c r="AC53" s="60">
        <v>1</v>
      </c>
      <c r="AD53" s="44">
        <v>1</v>
      </c>
      <c r="AE53" s="60"/>
      <c r="AF53" s="61">
        <v>1</v>
      </c>
      <c r="AG53" s="348">
        <f t="shared" si="36"/>
        <v>12</v>
      </c>
      <c r="AH53" s="299"/>
      <c r="AI53" s="36">
        <v>11</v>
      </c>
      <c r="AJ53" s="36">
        <v>6</v>
      </c>
      <c r="AK53" s="36">
        <v>8</v>
      </c>
      <c r="AL53" s="281"/>
      <c r="AM53" s="343" t="s">
        <v>76</v>
      </c>
      <c r="AN53" s="300">
        <f>BB53/BB83</f>
        <v>3.8846380223660978E-3</v>
      </c>
      <c r="AO53" s="300">
        <f>BB53/BB55</f>
        <v>6.5243179122182679E-3</v>
      </c>
      <c r="AP53" s="47">
        <f t="shared" si="23"/>
        <v>2</v>
      </c>
      <c r="AQ53" s="48">
        <f t="shared" si="24"/>
        <v>4</v>
      </c>
      <c r="AR53" s="47">
        <f t="shared" si="25"/>
        <v>1</v>
      </c>
      <c r="AS53" s="48">
        <f t="shared" si="26"/>
        <v>2</v>
      </c>
      <c r="AT53" s="47">
        <f t="shared" si="27"/>
        <v>3</v>
      </c>
      <c r="AU53" s="48">
        <f t="shared" si="28"/>
        <v>1</v>
      </c>
      <c r="AV53" s="47">
        <f t="shared" si="29"/>
        <v>6</v>
      </c>
      <c r="AW53" s="48">
        <f t="shared" si="30"/>
        <v>2</v>
      </c>
      <c r="AX53" s="47">
        <f t="shared" si="31"/>
        <v>2</v>
      </c>
      <c r="AY53" s="48">
        <f t="shared" si="32"/>
        <v>4</v>
      </c>
      <c r="AZ53" s="47">
        <f t="shared" si="33"/>
        <v>1</v>
      </c>
      <c r="BA53" s="48">
        <f t="shared" si="34"/>
        <v>5</v>
      </c>
      <c r="BB53" s="365">
        <f t="shared" si="35"/>
        <v>33</v>
      </c>
      <c r="BC53" s="196"/>
      <c r="BD53" s="45">
        <v>78</v>
      </c>
      <c r="BE53" s="45">
        <v>10</v>
      </c>
      <c r="BF53" s="45">
        <v>15</v>
      </c>
      <c r="BG53" s="16"/>
    </row>
    <row r="54" spans="1:59" ht="15.75" thickBot="1">
      <c r="A54" s="263" t="s">
        <v>77</v>
      </c>
      <c r="B54" s="274">
        <v>2</v>
      </c>
      <c r="C54" s="198">
        <v>3</v>
      </c>
      <c r="D54" s="274">
        <v>1</v>
      </c>
      <c r="E54" s="198">
        <v>7</v>
      </c>
      <c r="F54" s="274">
        <v>2</v>
      </c>
      <c r="G54" s="198">
        <v>3</v>
      </c>
      <c r="H54" s="264">
        <v>3</v>
      </c>
      <c r="I54" s="198">
        <v>2</v>
      </c>
      <c r="J54" s="264">
        <v>2</v>
      </c>
      <c r="K54" s="198">
        <v>5</v>
      </c>
      <c r="L54" s="264"/>
      <c r="M54" s="265"/>
      <c r="N54" s="259">
        <f t="shared" si="37"/>
        <v>30</v>
      </c>
      <c r="O54" s="5"/>
      <c r="P54" s="198">
        <v>19</v>
      </c>
      <c r="Q54" s="198">
        <v>5</v>
      </c>
      <c r="R54" s="198">
        <v>14</v>
      </c>
      <c r="S54" s="188"/>
      <c r="T54" s="148" t="s">
        <v>78</v>
      </c>
      <c r="U54" s="62"/>
      <c r="V54" s="63"/>
      <c r="W54" s="62"/>
      <c r="X54" s="63"/>
      <c r="Y54" s="62"/>
      <c r="Z54" s="63"/>
      <c r="AA54" s="62">
        <v>2</v>
      </c>
      <c r="AB54" s="63"/>
      <c r="AC54" s="62"/>
      <c r="AD54" s="63"/>
      <c r="AE54" s="62"/>
      <c r="AF54" s="64"/>
      <c r="AG54" s="348">
        <f t="shared" si="36"/>
        <v>2</v>
      </c>
      <c r="AH54" s="299"/>
      <c r="AI54" s="198">
        <v>4</v>
      </c>
      <c r="AJ54" s="198">
        <v>12</v>
      </c>
      <c r="AK54" s="198">
        <v>9</v>
      </c>
      <c r="AL54" s="281"/>
      <c r="AM54" s="150" t="s">
        <v>78</v>
      </c>
      <c r="AN54" s="302">
        <f>BB54/BB83</f>
        <v>3.766921718658034E-3</v>
      </c>
      <c r="AO54" s="302">
        <f>BB54/BB55</f>
        <v>6.3266113088177147E-3</v>
      </c>
      <c r="AP54" s="50">
        <f t="shared" si="23"/>
        <v>2</v>
      </c>
      <c r="AQ54" s="55">
        <f t="shared" si="24"/>
        <v>3</v>
      </c>
      <c r="AR54" s="50">
        <f t="shared" si="25"/>
        <v>1</v>
      </c>
      <c r="AS54" s="55">
        <f t="shared" si="26"/>
        <v>7</v>
      </c>
      <c r="AT54" s="50">
        <f t="shared" si="27"/>
        <v>2</v>
      </c>
      <c r="AU54" s="55">
        <f t="shared" si="28"/>
        <v>3</v>
      </c>
      <c r="AV54" s="50">
        <f t="shared" si="29"/>
        <v>5</v>
      </c>
      <c r="AW54" s="55">
        <f t="shared" si="30"/>
        <v>2</v>
      </c>
      <c r="AX54" s="50">
        <f t="shared" si="31"/>
        <v>2</v>
      </c>
      <c r="AY54" s="55">
        <f t="shared" si="32"/>
        <v>5</v>
      </c>
      <c r="AZ54" s="50">
        <f t="shared" si="33"/>
        <v>0</v>
      </c>
      <c r="BA54" s="55">
        <f t="shared" si="34"/>
        <v>0</v>
      </c>
      <c r="BB54" s="372">
        <f t="shared" si="35"/>
        <v>32</v>
      </c>
      <c r="BC54" s="362"/>
      <c r="BD54" s="199">
        <v>23</v>
      </c>
      <c r="BE54" s="199">
        <v>17</v>
      </c>
      <c r="BF54" s="199">
        <v>23</v>
      </c>
      <c r="BG54" s="16"/>
    </row>
    <row r="55" spans="1:59" ht="15.75" thickBot="1">
      <c r="A55" s="275" t="s">
        <v>79</v>
      </c>
      <c r="B55" s="276">
        <f t="shared" ref="B55" si="38">SUM(B36:B54)</f>
        <v>273</v>
      </c>
      <c r="C55" s="87">
        <f t="shared" ref="C55:M55" si="39">SUM(C36:C54)</f>
        <v>265</v>
      </c>
      <c r="D55" s="276">
        <f t="shared" si="39"/>
        <v>244</v>
      </c>
      <c r="E55" s="87">
        <f t="shared" si="39"/>
        <v>292</v>
      </c>
      <c r="F55" s="276">
        <f t="shared" si="39"/>
        <v>268</v>
      </c>
      <c r="G55" s="87">
        <f t="shared" si="39"/>
        <v>300</v>
      </c>
      <c r="H55" s="276">
        <f t="shared" si="39"/>
        <v>350</v>
      </c>
      <c r="I55" s="87">
        <f t="shared" si="39"/>
        <v>338</v>
      </c>
      <c r="J55" s="276">
        <f t="shared" si="39"/>
        <v>271</v>
      </c>
      <c r="K55" s="87">
        <f t="shared" si="39"/>
        <v>286</v>
      </c>
      <c r="L55" s="276">
        <f t="shared" si="39"/>
        <v>232</v>
      </c>
      <c r="M55" s="277">
        <f t="shared" si="39"/>
        <v>252</v>
      </c>
      <c r="N55" s="278">
        <f t="shared" si="37"/>
        <v>3371</v>
      </c>
      <c r="O55" s="32"/>
      <c r="P55" s="167">
        <v>3462</v>
      </c>
      <c r="Q55" s="168">
        <v>3331</v>
      </c>
      <c r="R55" s="169">
        <f t="shared" ref="R55" si="40">SUM(R36:R54)</f>
        <v>3145</v>
      </c>
      <c r="S55" s="188"/>
      <c r="T55" s="266" t="s">
        <v>79</v>
      </c>
      <c r="U55" s="276">
        <f t="shared" ref="U55:AF55" si="41">SUM(U36:U54)</f>
        <v>113</v>
      </c>
      <c r="V55" s="87">
        <f t="shared" si="41"/>
        <v>105</v>
      </c>
      <c r="W55" s="276">
        <f t="shared" si="41"/>
        <v>148</v>
      </c>
      <c r="X55" s="87">
        <f t="shared" si="41"/>
        <v>162</v>
      </c>
      <c r="Y55" s="276">
        <f t="shared" si="41"/>
        <v>122</v>
      </c>
      <c r="Z55" s="87">
        <f t="shared" si="41"/>
        <v>155</v>
      </c>
      <c r="AA55" s="276">
        <f t="shared" si="41"/>
        <v>181</v>
      </c>
      <c r="AB55" s="87">
        <f t="shared" si="41"/>
        <v>201</v>
      </c>
      <c r="AC55" s="276">
        <f t="shared" si="41"/>
        <v>149</v>
      </c>
      <c r="AD55" s="87">
        <f t="shared" si="41"/>
        <v>105</v>
      </c>
      <c r="AE55" s="276">
        <f t="shared" si="41"/>
        <v>112</v>
      </c>
      <c r="AF55" s="349">
        <f t="shared" si="41"/>
        <v>134</v>
      </c>
      <c r="AG55" s="350">
        <f>SUM(U55:AF55)</f>
        <v>1687</v>
      </c>
      <c r="AH55" s="299"/>
      <c r="AI55" s="105">
        <v>1405</v>
      </c>
      <c r="AJ55" s="106">
        <v>1347</v>
      </c>
      <c r="AK55" s="107">
        <v>1413</v>
      </c>
      <c r="AL55" s="281"/>
      <c r="AM55" s="304" t="s">
        <v>80</v>
      </c>
      <c r="AN55" s="305">
        <f>BB55/BB83</f>
        <v>0.59540906415538553</v>
      </c>
      <c r="AO55" s="305">
        <f>BB55/BB55</f>
        <v>1</v>
      </c>
      <c r="AP55" s="124">
        <f>SUM(AP36:AP54)</f>
        <v>386</v>
      </c>
      <c r="AQ55" s="351">
        <f t="shared" ref="AQ55:BA55" si="42">SUM(AQ36:AQ54)</f>
        <v>370</v>
      </c>
      <c r="AR55" s="352">
        <f t="shared" si="42"/>
        <v>392</v>
      </c>
      <c r="AS55" s="351">
        <f t="shared" si="42"/>
        <v>454</v>
      </c>
      <c r="AT55" s="352">
        <f t="shared" si="42"/>
        <v>390</v>
      </c>
      <c r="AU55" s="351">
        <f t="shared" si="42"/>
        <v>455</v>
      </c>
      <c r="AV55" s="352">
        <f t="shared" si="42"/>
        <v>531</v>
      </c>
      <c r="AW55" s="351">
        <f t="shared" si="42"/>
        <v>539</v>
      </c>
      <c r="AX55" s="352">
        <f t="shared" si="42"/>
        <v>420</v>
      </c>
      <c r="AY55" s="351">
        <f t="shared" si="42"/>
        <v>391</v>
      </c>
      <c r="AZ55" s="352">
        <f t="shared" si="42"/>
        <v>344</v>
      </c>
      <c r="BA55" s="373">
        <f t="shared" si="42"/>
        <v>386</v>
      </c>
      <c r="BB55" s="374">
        <f t="shared" si="35"/>
        <v>5058</v>
      </c>
      <c r="BC55" s="362"/>
      <c r="BD55" s="167">
        <v>4867</v>
      </c>
      <c r="BE55" s="168">
        <v>4678</v>
      </c>
      <c r="BF55" s="169">
        <f t="shared" ref="BF55" si="43">SUM(BF36:BF54)</f>
        <v>4558</v>
      </c>
      <c r="BG55" s="16"/>
    </row>
    <row r="56" spans="1:59" ht="15.75" thickBot="1">
      <c r="A56" s="279" t="s">
        <v>81</v>
      </c>
      <c r="B56" s="65">
        <f>B55-B46</f>
        <v>142</v>
      </c>
      <c r="C56" s="65">
        <f t="shared" ref="C56:M56" si="44">C55-C46</f>
        <v>150</v>
      </c>
      <c r="D56" s="65">
        <f t="shared" si="44"/>
        <v>147</v>
      </c>
      <c r="E56" s="65">
        <f t="shared" si="44"/>
        <v>200</v>
      </c>
      <c r="F56" s="65">
        <f t="shared" si="44"/>
        <v>182</v>
      </c>
      <c r="G56" s="65">
        <f t="shared" si="44"/>
        <v>202</v>
      </c>
      <c r="H56" s="65">
        <f t="shared" si="44"/>
        <v>241</v>
      </c>
      <c r="I56" s="65">
        <f t="shared" si="44"/>
        <v>244</v>
      </c>
      <c r="J56" s="65">
        <f t="shared" si="44"/>
        <v>191</v>
      </c>
      <c r="K56" s="65">
        <f t="shared" si="44"/>
        <v>179</v>
      </c>
      <c r="L56" s="65">
        <f t="shared" si="44"/>
        <v>146</v>
      </c>
      <c r="M56" s="65">
        <f t="shared" si="44"/>
        <v>148</v>
      </c>
      <c r="N56" s="280">
        <f t="shared" si="37"/>
        <v>2172</v>
      </c>
      <c r="O56" s="200"/>
      <c r="P56" s="170">
        <v>2287</v>
      </c>
      <c r="Q56" s="157">
        <v>2354</v>
      </c>
      <c r="R56" s="171">
        <f>R55-R46</f>
        <v>2185</v>
      </c>
      <c r="S56" s="188"/>
      <c r="T56" s="31" t="s">
        <v>81</v>
      </c>
      <c r="U56" s="65">
        <f>U55-U46</f>
        <v>58</v>
      </c>
      <c r="V56" s="65">
        <f t="shared" ref="V56:AF56" si="45">V55-V46</f>
        <v>60</v>
      </c>
      <c r="W56" s="65">
        <f t="shared" si="45"/>
        <v>83</v>
      </c>
      <c r="X56" s="65">
        <f t="shared" si="45"/>
        <v>106</v>
      </c>
      <c r="Y56" s="65">
        <f t="shared" si="45"/>
        <v>67</v>
      </c>
      <c r="Z56" s="65">
        <f t="shared" si="45"/>
        <v>95</v>
      </c>
      <c r="AA56" s="65">
        <f t="shared" si="45"/>
        <v>114</v>
      </c>
      <c r="AB56" s="65">
        <f t="shared" si="45"/>
        <v>136</v>
      </c>
      <c r="AC56" s="65">
        <f t="shared" si="45"/>
        <v>103</v>
      </c>
      <c r="AD56" s="65">
        <f t="shared" si="45"/>
        <v>51</v>
      </c>
      <c r="AE56" s="65">
        <f t="shared" si="45"/>
        <v>76</v>
      </c>
      <c r="AF56" s="65">
        <f t="shared" si="45"/>
        <v>55</v>
      </c>
      <c r="AG56" s="353">
        <f>SUM(U56:AF56)</f>
        <v>1004</v>
      </c>
      <c r="AH56" s="299"/>
      <c r="AI56" s="354">
        <v>822</v>
      </c>
      <c r="AJ56" s="355">
        <v>818</v>
      </c>
      <c r="AK56" s="356">
        <v>798</v>
      </c>
      <c r="AL56" s="281"/>
      <c r="AM56" s="151" t="s">
        <v>81</v>
      </c>
      <c r="AN56" s="357"/>
      <c r="AO56" s="357"/>
      <c r="AP56" s="53">
        <f t="shared" ref="AP56:BB56" si="46">AP55-AP46</f>
        <v>200</v>
      </c>
      <c r="AQ56" s="54">
        <f t="shared" si="46"/>
        <v>210</v>
      </c>
      <c r="AR56" s="53">
        <f t="shared" si="46"/>
        <v>230</v>
      </c>
      <c r="AS56" s="54">
        <f t="shared" si="46"/>
        <v>306</v>
      </c>
      <c r="AT56" s="53">
        <f t="shared" si="46"/>
        <v>249</v>
      </c>
      <c r="AU56" s="54">
        <f t="shared" si="46"/>
        <v>297</v>
      </c>
      <c r="AV56" s="53">
        <f t="shared" si="46"/>
        <v>355</v>
      </c>
      <c r="AW56" s="54">
        <f t="shared" si="46"/>
        <v>380</v>
      </c>
      <c r="AX56" s="53">
        <f t="shared" si="46"/>
        <v>294</v>
      </c>
      <c r="AY56" s="54">
        <f t="shared" si="46"/>
        <v>230</v>
      </c>
      <c r="AZ56" s="53">
        <f t="shared" si="46"/>
        <v>222</v>
      </c>
      <c r="BA56" s="54">
        <f t="shared" si="46"/>
        <v>203</v>
      </c>
      <c r="BB56" s="375">
        <f t="shared" si="46"/>
        <v>3176</v>
      </c>
      <c r="BC56" s="362"/>
      <c r="BD56" s="165">
        <v>3109</v>
      </c>
      <c r="BE56" s="166">
        <v>3172</v>
      </c>
      <c r="BF56" s="172">
        <v>2983</v>
      </c>
      <c r="BG56" s="16"/>
    </row>
    <row r="57" spans="1:59" ht="15.75" thickBot="1">
      <c r="A57" s="281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0"/>
      <c r="P57" s="195"/>
      <c r="Q57" s="195"/>
      <c r="R57" s="195"/>
      <c r="S57" s="188"/>
      <c r="T57" s="281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345"/>
      <c r="AG57" s="345"/>
      <c r="AH57" s="282"/>
      <c r="AI57" s="111"/>
      <c r="AJ57" s="89"/>
      <c r="AK57" s="111"/>
      <c r="AL57" s="281"/>
      <c r="AM57" s="358"/>
      <c r="AN57" s="196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371"/>
      <c r="BE57" s="111"/>
      <c r="BF57" s="201"/>
      <c r="BG57" s="191"/>
    </row>
    <row r="58" spans="1:59" ht="18.75" thickBot="1">
      <c r="A58" s="283" t="s">
        <v>82</v>
      </c>
      <c r="B58" s="142" t="s">
        <v>1</v>
      </c>
      <c r="C58" s="143" t="s">
        <v>2</v>
      </c>
      <c r="D58" s="142" t="s">
        <v>3</v>
      </c>
      <c r="E58" s="143" t="s">
        <v>4</v>
      </c>
      <c r="F58" s="142" t="s">
        <v>5</v>
      </c>
      <c r="G58" s="143" t="s">
        <v>6</v>
      </c>
      <c r="H58" s="142" t="s">
        <v>7</v>
      </c>
      <c r="I58" s="143" t="s">
        <v>8</v>
      </c>
      <c r="J58" s="142" t="s">
        <v>9</v>
      </c>
      <c r="K58" s="143" t="s">
        <v>10</v>
      </c>
      <c r="L58" s="142" t="s">
        <v>11</v>
      </c>
      <c r="M58" s="144" t="s">
        <v>12</v>
      </c>
      <c r="N58" s="254" t="s">
        <v>13</v>
      </c>
      <c r="O58" s="34"/>
      <c r="P58" s="113">
        <v>2021</v>
      </c>
      <c r="Q58" s="113">
        <v>2020</v>
      </c>
      <c r="R58" s="114">
        <v>2019</v>
      </c>
      <c r="S58" s="188"/>
      <c r="T58" s="283" t="s">
        <v>82</v>
      </c>
      <c r="U58" s="139" t="s">
        <v>1</v>
      </c>
      <c r="V58" s="140" t="s">
        <v>2</v>
      </c>
      <c r="W58" s="139" t="s">
        <v>3</v>
      </c>
      <c r="X58" s="140" t="s">
        <v>4</v>
      </c>
      <c r="Y58" s="139" t="s">
        <v>5</v>
      </c>
      <c r="Z58" s="140" t="s">
        <v>6</v>
      </c>
      <c r="AA58" s="139" t="s">
        <v>14</v>
      </c>
      <c r="AB58" s="140" t="s">
        <v>8</v>
      </c>
      <c r="AC58" s="139" t="s">
        <v>9</v>
      </c>
      <c r="AD58" s="140" t="s">
        <v>10</v>
      </c>
      <c r="AE58" s="139" t="s">
        <v>11</v>
      </c>
      <c r="AF58" s="145" t="s">
        <v>12</v>
      </c>
      <c r="AG58" s="103" t="s">
        <v>13</v>
      </c>
      <c r="AH58" s="196"/>
      <c r="AI58" s="105">
        <v>2021</v>
      </c>
      <c r="AJ58" s="105">
        <v>2020</v>
      </c>
      <c r="AK58" s="105">
        <v>2019</v>
      </c>
      <c r="AL58" s="281"/>
      <c r="AM58" s="347" t="s">
        <v>82</v>
      </c>
      <c r="AN58" s="180"/>
      <c r="AO58" s="180"/>
      <c r="AP58" s="146" t="s">
        <v>1</v>
      </c>
      <c r="AQ58" s="140" t="s">
        <v>2</v>
      </c>
      <c r="AR58" s="146" t="s">
        <v>3</v>
      </c>
      <c r="AS58" s="140" t="s">
        <v>4</v>
      </c>
      <c r="AT58" s="146" t="s">
        <v>5</v>
      </c>
      <c r="AU58" s="140" t="s">
        <v>6</v>
      </c>
      <c r="AV58" s="146" t="s">
        <v>14</v>
      </c>
      <c r="AW58" s="140" t="s">
        <v>8</v>
      </c>
      <c r="AX58" s="146" t="s">
        <v>9</v>
      </c>
      <c r="AY58" s="140" t="s">
        <v>10</v>
      </c>
      <c r="AZ58" s="146" t="s">
        <v>11</v>
      </c>
      <c r="BA58" s="141" t="s">
        <v>12</v>
      </c>
      <c r="BB58" s="361" t="s">
        <v>13</v>
      </c>
      <c r="BC58" s="362"/>
      <c r="BD58" s="105">
        <v>2021</v>
      </c>
      <c r="BE58" s="105">
        <v>2020</v>
      </c>
      <c r="BF58" s="106">
        <v>2019</v>
      </c>
      <c r="BG58" s="16"/>
    </row>
    <row r="59" spans="1:59">
      <c r="A59" s="284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69"/>
      <c r="O59" s="34"/>
      <c r="P59" s="57"/>
      <c r="Q59" s="57"/>
      <c r="R59" s="57"/>
      <c r="S59" s="188"/>
      <c r="T59" s="284"/>
      <c r="U59" s="40"/>
      <c r="V59" s="41"/>
      <c r="W59" s="40"/>
      <c r="X59" s="41"/>
      <c r="Y59" s="40"/>
      <c r="Z59" s="41"/>
      <c r="AA59" s="40"/>
      <c r="AB59" s="41"/>
      <c r="AC59" s="40"/>
      <c r="AD59" s="41"/>
      <c r="AE59" s="40"/>
      <c r="AF59" s="42"/>
      <c r="AG59" s="259">
        <f t="shared" ref="AG59:AG66" si="47">SUM(U59:AF59)</f>
        <v>0</v>
      </c>
      <c r="AH59" s="196"/>
      <c r="AI59" s="104"/>
      <c r="AJ59" s="104"/>
      <c r="AK59" s="104">
        <v>0</v>
      </c>
      <c r="AL59" s="281"/>
      <c r="AM59" s="359"/>
      <c r="AN59" s="298" t="s">
        <v>15</v>
      </c>
      <c r="AO59" s="298" t="s">
        <v>83</v>
      </c>
      <c r="AP59" s="56"/>
      <c r="AQ59" s="57"/>
      <c r="AR59" s="56"/>
      <c r="AS59" s="57"/>
      <c r="AT59" s="56"/>
      <c r="AU59" s="57"/>
      <c r="AV59" s="56"/>
      <c r="AW59" s="57"/>
      <c r="AX59" s="56"/>
      <c r="AY59" s="57"/>
      <c r="AZ59" s="56"/>
      <c r="BA59" s="58"/>
      <c r="BB59" s="364"/>
      <c r="BC59" s="196"/>
      <c r="BD59" s="104"/>
      <c r="BE59" s="104"/>
      <c r="BF59" s="104"/>
      <c r="BG59" s="16"/>
    </row>
    <row r="60" spans="1:59">
      <c r="A60" s="147" t="s">
        <v>84</v>
      </c>
      <c r="B60" s="178"/>
      <c r="C60" s="36"/>
      <c r="D60" s="178"/>
      <c r="E60" s="36">
        <v>1</v>
      </c>
      <c r="F60" s="178"/>
      <c r="G60" s="36"/>
      <c r="H60" s="178"/>
      <c r="I60" s="36"/>
      <c r="J60" s="178"/>
      <c r="K60" s="36"/>
      <c r="L60" s="178"/>
      <c r="M60" s="15">
        <v>1</v>
      </c>
      <c r="N60" s="259">
        <f>SUM(B60:M60)</f>
        <v>2</v>
      </c>
      <c r="O60" s="202"/>
      <c r="P60" s="44">
        <v>1</v>
      </c>
      <c r="Q60" s="44"/>
      <c r="R60" s="44">
        <v>1</v>
      </c>
      <c r="S60" s="188"/>
      <c r="T60" s="147" t="s">
        <v>84</v>
      </c>
      <c r="U60" s="60"/>
      <c r="V60" s="44"/>
      <c r="W60" s="60"/>
      <c r="X60" s="44"/>
      <c r="Y60" s="60"/>
      <c r="Z60" s="44"/>
      <c r="AA60" s="60"/>
      <c r="AB60" s="44"/>
      <c r="AC60" s="60"/>
      <c r="AD60" s="44"/>
      <c r="AE60" s="60"/>
      <c r="AF60" s="59"/>
      <c r="AG60" s="259">
        <f t="shared" si="47"/>
        <v>0</v>
      </c>
      <c r="AH60" s="196"/>
      <c r="AI60" s="45"/>
      <c r="AJ60" s="45"/>
      <c r="AK60" s="45">
        <v>0</v>
      </c>
      <c r="AL60" s="281"/>
      <c r="AM60" s="149" t="s">
        <v>84</v>
      </c>
      <c r="AN60" s="300">
        <f>BB60/BB83</f>
        <v>1.1771630370806356E-4</v>
      </c>
      <c r="AO60" s="300">
        <f>BB60/BB73</f>
        <v>1.7730496453900709E-3</v>
      </c>
      <c r="AP60" s="47">
        <f>U60+B60</f>
        <v>0</v>
      </c>
      <c r="AQ60" s="43">
        <f t="shared" ref="AQ60:BA60" si="48">V60+C60</f>
        <v>0</v>
      </c>
      <c r="AR60" s="47">
        <f t="shared" si="48"/>
        <v>0</v>
      </c>
      <c r="AS60" s="43">
        <f t="shared" si="48"/>
        <v>1</v>
      </c>
      <c r="AT60" s="47">
        <f t="shared" si="48"/>
        <v>0</v>
      </c>
      <c r="AU60" s="43">
        <f t="shared" si="48"/>
        <v>0</v>
      </c>
      <c r="AV60" s="47">
        <f t="shared" si="48"/>
        <v>0</v>
      </c>
      <c r="AW60" s="43">
        <f t="shared" si="48"/>
        <v>0</v>
      </c>
      <c r="AX60" s="47">
        <f t="shared" si="48"/>
        <v>0</v>
      </c>
      <c r="AY60" s="43">
        <f t="shared" si="48"/>
        <v>0</v>
      </c>
      <c r="AZ60" s="47">
        <f t="shared" si="48"/>
        <v>0</v>
      </c>
      <c r="BA60" s="43">
        <f t="shared" si="48"/>
        <v>1</v>
      </c>
      <c r="BB60" s="365">
        <v>1</v>
      </c>
      <c r="BC60" s="196"/>
      <c r="BD60" s="45">
        <f>AI60+P60</f>
        <v>1</v>
      </c>
      <c r="BE60" s="45">
        <v>1</v>
      </c>
      <c r="BF60" s="45">
        <v>1</v>
      </c>
      <c r="BG60" s="16"/>
    </row>
    <row r="61" spans="1:59">
      <c r="A61" s="285" t="s">
        <v>85</v>
      </c>
      <c r="B61" s="178"/>
      <c r="C61" s="36"/>
      <c r="D61" s="178"/>
      <c r="E61" s="111"/>
      <c r="F61" s="178"/>
      <c r="G61" s="36"/>
      <c r="H61" s="178"/>
      <c r="I61" s="36"/>
      <c r="J61" s="178"/>
      <c r="K61" s="36"/>
      <c r="L61" s="178"/>
      <c r="M61" s="15"/>
      <c r="N61" s="259">
        <f t="shared" ref="N61:N73" si="49">SUM(B61:M61)</f>
        <v>0</v>
      </c>
      <c r="O61" s="5"/>
      <c r="P61" s="46"/>
      <c r="Q61" s="46"/>
      <c r="R61" s="43"/>
      <c r="S61" s="188"/>
      <c r="T61" s="147" t="s">
        <v>85</v>
      </c>
      <c r="U61" s="60"/>
      <c r="V61" s="44"/>
      <c r="W61" s="60"/>
      <c r="X61" s="44"/>
      <c r="Y61" s="60"/>
      <c r="Z61" s="44"/>
      <c r="AA61" s="60"/>
      <c r="AB61" s="44"/>
      <c r="AC61" s="60"/>
      <c r="AD61" s="44"/>
      <c r="AE61" s="60"/>
      <c r="AF61" s="59"/>
      <c r="AG61" s="259">
        <f t="shared" si="47"/>
        <v>0</v>
      </c>
      <c r="AH61" s="299"/>
      <c r="AI61" s="36"/>
      <c r="AJ61" s="36">
        <v>0</v>
      </c>
      <c r="AK61" s="36">
        <v>0</v>
      </c>
      <c r="AL61" s="281"/>
      <c r="AM61" s="149" t="s">
        <v>85</v>
      </c>
      <c r="AN61" s="300">
        <f>BB61/BB83</f>
        <v>0</v>
      </c>
      <c r="AO61" s="300">
        <f>BB61/BB73</f>
        <v>0</v>
      </c>
      <c r="AP61" s="47">
        <f t="shared" ref="AP61:AP72" si="50">B61+U61</f>
        <v>0</v>
      </c>
      <c r="AQ61" s="48">
        <f t="shared" ref="AQ61:AQ72" si="51">C61+V61</f>
        <v>0</v>
      </c>
      <c r="AR61" s="47">
        <f t="shared" ref="AR61:AR72" si="52">D61+W61</f>
        <v>0</v>
      </c>
      <c r="AS61" s="48">
        <f t="shared" ref="AS61:AS72" si="53">E61+X61</f>
        <v>0</v>
      </c>
      <c r="AT61" s="47">
        <f t="shared" ref="AT61:AT72" si="54">F61+Y61</f>
        <v>0</v>
      </c>
      <c r="AU61" s="48">
        <f t="shared" ref="AU61:AU72" si="55">G61+Z61</f>
        <v>0</v>
      </c>
      <c r="AV61" s="47">
        <f t="shared" ref="AV61:AV72" si="56">H61+AA61</f>
        <v>0</v>
      </c>
      <c r="AW61" s="48">
        <f t="shared" ref="AW61:AW72" si="57">I61+AB61</f>
        <v>0</v>
      </c>
      <c r="AX61" s="47">
        <f t="shared" ref="AX61:AX72" si="58">J61+AC61</f>
        <v>0</v>
      </c>
      <c r="AY61" s="48">
        <f t="shared" ref="AY61:AY72" si="59">K61+AD61</f>
        <v>0</v>
      </c>
      <c r="AZ61" s="47">
        <f t="shared" ref="AZ61:AZ72" si="60">L61+AE61</f>
        <v>0</v>
      </c>
      <c r="BA61" s="48">
        <f t="shared" ref="BA61:BA72" si="61">M61+AF61</f>
        <v>0</v>
      </c>
      <c r="BB61" s="365">
        <f t="shared" ref="BB61:BB66" si="62">AP61+AQ61+AR61+AS61+AT61+AU61+AV61+AW61+AX61+AY61+AZ61+BA61</f>
        <v>0</v>
      </c>
      <c r="BC61" s="196"/>
      <c r="BD61" s="45">
        <f t="shared" ref="BD61:BD72" si="63">AI61+P61</f>
        <v>0</v>
      </c>
      <c r="BE61" s="45">
        <v>0</v>
      </c>
      <c r="BF61" s="45"/>
      <c r="BG61" s="16"/>
    </row>
    <row r="62" spans="1:59">
      <c r="A62" s="257" t="s">
        <v>86</v>
      </c>
      <c r="B62" s="178"/>
      <c r="C62" s="36"/>
      <c r="D62" s="178"/>
      <c r="E62" s="36">
        <v>1</v>
      </c>
      <c r="F62" s="178">
        <v>1</v>
      </c>
      <c r="G62" s="36">
        <v>5</v>
      </c>
      <c r="H62" s="178">
        <v>4</v>
      </c>
      <c r="I62" s="36">
        <v>6</v>
      </c>
      <c r="J62" s="178">
        <v>2</v>
      </c>
      <c r="K62" s="36">
        <v>1</v>
      </c>
      <c r="L62" s="178"/>
      <c r="M62" s="15">
        <v>1</v>
      </c>
      <c r="N62" s="259">
        <f t="shared" si="49"/>
        <v>21</v>
      </c>
      <c r="O62" s="5"/>
      <c r="P62" s="43">
        <v>14</v>
      </c>
      <c r="Q62" s="43">
        <v>13</v>
      </c>
      <c r="R62" s="43">
        <v>8</v>
      </c>
      <c r="S62" s="188"/>
      <c r="T62" s="257" t="s">
        <v>86</v>
      </c>
      <c r="U62" s="60"/>
      <c r="V62" s="44"/>
      <c r="W62" s="60"/>
      <c r="X62" s="44"/>
      <c r="Y62" s="60"/>
      <c r="Z62" s="44"/>
      <c r="AA62" s="60">
        <v>1</v>
      </c>
      <c r="AB62" s="44">
        <v>1</v>
      </c>
      <c r="AC62" s="60"/>
      <c r="AD62" s="44"/>
      <c r="AE62" s="60"/>
      <c r="AF62" s="59"/>
      <c r="AG62" s="259">
        <f t="shared" si="47"/>
        <v>2</v>
      </c>
      <c r="AH62" s="299"/>
      <c r="AI62" s="36">
        <v>4</v>
      </c>
      <c r="AJ62" s="36">
        <v>0</v>
      </c>
      <c r="AK62" s="36">
        <v>0</v>
      </c>
      <c r="AL62" s="281"/>
      <c r="AM62" s="149" t="s">
        <v>87</v>
      </c>
      <c r="AN62" s="300">
        <f>BB62/BB83</f>
        <v>2.7074749852854622E-3</v>
      </c>
      <c r="AO62" s="300">
        <f>BB62/BB73</f>
        <v>4.0780141843971635E-2</v>
      </c>
      <c r="AP62" s="47">
        <f t="shared" si="50"/>
        <v>0</v>
      </c>
      <c r="AQ62" s="48">
        <f t="shared" si="51"/>
        <v>0</v>
      </c>
      <c r="AR62" s="47">
        <f t="shared" si="52"/>
        <v>0</v>
      </c>
      <c r="AS62" s="48">
        <f t="shared" si="53"/>
        <v>1</v>
      </c>
      <c r="AT62" s="47">
        <f t="shared" si="54"/>
        <v>1</v>
      </c>
      <c r="AU62" s="48">
        <f t="shared" si="55"/>
        <v>5</v>
      </c>
      <c r="AV62" s="47">
        <f t="shared" si="56"/>
        <v>5</v>
      </c>
      <c r="AW62" s="48">
        <f t="shared" si="57"/>
        <v>7</v>
      </c>
      <c r="AX62" s="47">
        <f t="shared" si="58"/>
        <v>2</v>
      </c>
      <c r="AY62" s="48">
        <f t="shared" si="59"/>
        <v>1</v>
      </c>
      <c r="AZ62" s="47">
        <f t="shared" si="60"/>
        <v>0</v>
      </c>
      <c r="BA62" s="48">
        <f t="shared" si="61"/>
        <v>1</v>
      </c>
      <c r="BB62" s="365">
        <f t="shared" si="62"/>
        <v>23</v>
      </c>
      <c r="BC62" s="196"/>
      <c r="BD62" s="45">
        <f t="shared" si="63"/>
        <v>18</v>
      </c>
      <c r="BE62" s="45">
        <v>13</v>
      </c>
      <c r="BF62" s="45">
        <v>8</v>
      </c>
      <c r="BG62" s="16"/>
    </row>
    <row r="63" spans="1:59">
      <c r="A63" s="257" t="s">
        <v>88</v>
      </c>
      <c r="B63" s="178"/>
      <c r="C63" s="36"/>
      <c r="D63" s="178"/>
      <c r="E63" s="36"/>
      <c r="F63" s="178"/>
      <c r="G63" s="36"/>
      <c r="H63" s="178"/>
      <c r="I63" s="36"/>
      <c r="J63" s="178"/>
      <c r="K63" s="36"/>
      <c r="L63" s="178">
        <v>1</v>
      </c>
      <c r="M63" s="15"/>
      <c r="N63" s="259">
        <f t="shared" si="49"/>
        <v>1</v>
      </c>
      <c r="O63" s="5"/>
      <c r="P63" s="43">
        <v>5</v>
      </c>
      <c r="Q63" s="43">
        <v>3</v>
      </c>
      <c r="R63" s="43">
        <v>9</v>
      </c>
      <c r="S63" s="188"/>
      <c r="T63" s="257" t="s">
        <v>88</v>
      </c>
      <c r="U63" s="60"/>
      <c r="V63" s="44"/>
      <c r="W63" s="60"/>
      <c r="X63" s="44"/>
      <c r="Y63" s="60"/>
      <c r="Z63" s="44"/>
      <c r="AA63" s="60"/>
      <c r="AB63" s="44"/>
      <c r="AC63" s="60"/>
      <c r="AD63" s="44"/>
      <c r="AE63" s="60"/>
      <c r="AF63" s="59"/>
      <c r="AG63" s="259">
        <f t="shared" si="47"/>
        <v>0</v>
      </c>
      <c r="AH63" s="299"/>
      <c r="AI63" s="36">
        <v>1</v>
      </c>
      <c r="AJ63" s="36">
        <v>1</v>
      </c>
      <c r="AK63" s="36">
        <v>1</v>
      </c>
      <c r="AL63" s="281"/>
      <c r="AM63" s="343" t="s">
        <v>88</v>
      </c>
      <c r="AN63" s="300">
        <f>BB63/BB83</f>
        <v>1.1771630370806356E-4</v>
      </c>
      <c r="AO63" s="300">
        <f>BB63/BB73</f>
        <v>1.7730496453900709E-3</v>
      </c>
      <c r="AP63" s="47">
        <f t="shared" si="50"/>
        <v>0</v>
      </c>
      <c r="AQ63" s="48">
        <f t="shared" si="51"/>
        <v>0</v>
      </c>
      <c r="AR63" s="47">
        <f t="shared" si="52"/>
        <v>0</v>
      </c>
      <c r="AS63" s="48">
        <f t="shared" si="53"/>
        <v>0</v>
      </c>
      <c r="AT63" s="47">
        <f t="shared" si="54"/>
        <v>0</v>
      </c>
      <c r="AU63" s="48">
        <f t="shared" si="55"/>
        <v>0</v>
      </c>
      <c r="AV63" s="47">
        <f t="shared" si="56"/>
        <v>0</v>
      </c>
      <c r="AW63" s="48">
        <f t="shared" si="57"/>
        <v>0</v>
      </c>
      <c r="AX63" s="47">
        <f t="shared" si="58"/>
        <v>0</v>
      </c>
      <c r="AY63" s="48">
        <f t="shared" si="59"/>
        <v>0</v>
      </c>
      <c r="AZ63" s="47">
        <f t="shared" si="60"/>
        <v>1</v>
      </c>
      <c r="BA63" s="48">
        <f t="shared" si="61"/>
        <v>0</v>
      </c>
      <c r="BB63" s="365">
        <f t="shared" si="62"/>
        <v>1</v>
      </c>
      <c r="BC63" s="196"/>
      <c r="BD63" s="45">
        <f t="shared" si="63"/>
        <v>6</v>
      </c>
      <c r="BE63" s="45">
        <v>4</v>
      </c>
      <c r="BF63" s="45">
        <v>10</v>
      </c>
      <c r="BG63" s="16"/>
    </row>
    <row r="64" spans="1:59">
      <c r="A64" s="257" t="s">
        <v>89</v>
      </c>
      <c r="B64" s="178"/>
      <c r="C64" s="36"/>
      <c r="D64" s="178"/>
      <c r="E64" s="36"/>
      <c r="F64" s="178"/>
      <c r="G64" s="36"/>
      <c r="H64" s="178"/>
      <c r="I64" s="36"/>
      <c r="J64" s="178"/>
      <c r="K64" s="36"/>
      <c r="L64" s="178"/>
      <c r="M64" s="15"/>
      <c r="N64" s="259">
        <f t="shared" si="49"/>
        <v>0</v>
      </c>
      <c r="O64" s="5"/>
      <c r="P64" s="43"/>
      <c r="Q64" s="43">
        <v>1</v>
      </c>
      <c r="R64" s="43"/>
      <c r="S64" s="188"/>
      <c r="T64" s="257" t="s">
        <v>89</v>
      </c>
      <c r="U64" s="60"/>
      <c r="V64" s="44"/>
      <c r="W64" s="60"/>
      <c r="X64" s="44"/>
      <c r="Y64" s="60"/>
      <c r="Z64" s="44"/>
      <c r="AA64" s="60"/>
      <c r="AB64" s="44"/>
      <c r="AC64" s="60"/>
      <c r="AD64" s="44"/>
      <c r="AE64" s="60"/>
      <c r="AF64" s="59"/>
      <c r="AG64" s="259">
        <f t="shared" si="47"/>
        <v>0</v>
      </c>
      <c r="AH64" s="299"/>
      <c r="AI64" s="36"/>
      <c r="AJ64" s="36">
        <v>0</v>
      </c>
      <c r="AK64" s="36">
        <v>0</v>
      </c>
      <c r="AL64" s="281"/>
      <c r="AM64" s="343" t="s">
        <v>89</v>
      </c>
      <c r="AN64" s="300">
        <f>BB64/BB83</f>
        <v>0</v>
      </c>
      <c r="AO64" s="300">
        <f>BB64/BB73</f>
        <v>0</v>
      </c>
      <c r="AP64" s="47">
        <f t="shared" si="50"/>
        <v>0</v>
      </c>
      <c r="AQ64" s="48">
        <f t="shared" si="51"/>
        <v>0</v>
      </c>
      <c r="AR64" s="47">
        <f t="shared" si="52"/>
        <v>0</v>
      </c>
      <c r="AS64" s="48">
        <f t="shared" si="53"/>
        <v>0</v>
      </c>
      <c r="AT64" s="47">
        <f t="shared" si="54"/>
        <v>0</v>
      </c>
      <c r="AU64" s="48">
        <f t="shared" si="55"/>
        <v>0</v>
      </c>
      <c r="AV64" s="47">
        <f t="shared" si="56"/>
        <v>0</v>
      </c>
      <c r="AW64" s="48">
        <f t="shared" si="57"/>
        <v>0</v>
      </c>
      <c r="AX64" s="47">
        <f t="shared" si="58"/>
        <v>0</v>
      </c>
      <c r="AY64" s="48">
        <f t="shared" si="59"/>
        <v>0</v>
      </c>
      <c r="AZ64" s="47">
        <f t="shared" si="60"/>
        <v>0</v>
      </c>
      <c r="BA64" s="48">
        <f t="shared" si="61"/>
        <v>0</v>
      </c>
      <c r="BB64" s="365">
        <f t="shared" si="62"/>
        <v>0</v>
      </c>
      <c r="BC64" s="196"/>
      <c r="BD64" s="45">
        <f t="shared" si="63"/>
        <v>0</v>
      </c>
      <c r="BE64" s="45">
        <v>1</v>
      </c>
      <c r="BF64" s="45"/>
      <c r="BG64" s="16"/>
    </row>
    <row r="65" spans="1:59">
      <c r="A65" s="257" t="s">
        <v>90</v>
      </c>
      <c r="B65" s="178"/>
      <c r="C65" s="36"/>
      <c r="D65" s="178"/>
      <c r="E65" s="36"/>
      <c r="F65" s="178"/>
      <c r="G65" s="36">
        <v>2</v>
      </c>
      <c r="H65" s="178"/>
      <c r="I65" s="36"/>
      <c r="J65" s="178"/>
      <c r="K65" s="36">
        <v>1</v>
      </c>
      <c r="L65" s="178"/>
      <c r="M65" s="15"/>
      <c r="N65" s="259">
        <f t="shared" si="49"/>
        <v>3</v>
      </c>
      <c r="O65" s="5"/>
      <c r="P65" s="43">
        <v>3</v>
      </c>
      <c r="Q65" s="43">
        <v>4</v>
      </c>
      <c r="R65" s="43">
        <v>2</v>
      </c>
      <c r="S65" s="188"/>
      <c r="T65" s="257" t="s">
        <v>90</v>
      </c>
      <c r="U65" s="60">
        <v>1</v>
      </c>
      <c r="V65" s="44"/>
      <c r="W65" s="60"/>
      <c r="X65" s="44"/>
      <c r="Y65" s="60"/>
      <c r="Z65" s="44">
        <v>1</v>
      </c>
      <c r="AA65" s="60"/>
      <c r="AB65" s="44"/>
      <c r="AC65" s="60"/>
      <c r="AD65" s="44"/>
      <c r="AE65" s="60"/>
      <c r="AF65" s="59"/>
      <c r="AG65" s="259">
        <f t="shared" si="47"/>
        <v>2</v>
      </c>
      <c r="AH65" s="299"/>
      <c r="AI65" s="36">
        <v>2</v>
      </c>
      <c r="AJ65" s="36">
        <v>0</v>
      </c>
      <c r="AK65" s="36">
        <v>2</v>
      </c>
      <c r="AL65" s="281"/>
      <c r="AM65" s="343" t="s">
        <v>90</v>
      </c>
      <c r="AN65" s="300">
        <f>BB65/BB83</f>
        <v>5.885815185403178E-4</v>
      </c>
      <c r="AO65" s="300">
        <f>BB65/BB73</f>
        <v>8.8652482269503553E-3</v>
      </c>
      <c r="AP65" s="47">
        <f t="shared" si="50"/>
        <v>1</v>
      </c>
      <c r="AQ65" s="48">
        <f t="shared" si="51"/>
        <v>0</v>
      </c>
      <c r="AR65" s="47">
        <f t="shared" si="52"/>
        <v>0</v>
      </c>
      <c r="AS65" s="48">
        <f t="shared" si="53"/>
        <v>0</v>
      </c>
      <c r="AT65" s="47">
        <f t="shared" si="54"/>
        <v>0</v>
      </c>
      <c r="AU65" s="48">
        <f t="shared" si="55"/>
        <v>3</v>
      </c>
      <c r="AV65" s="47">
        <f t="shared" si="56"/>
        <v>0</v>
      </c>
      <c r="AW65" s="48">
        <f t="shared" si="57"/>
        <v>0</v>
      </c>
      <c r="AX65" s="47">
        <f t="shared" si="58"/>
        <v>0</v>
      </c>
      <c r="AY65" s="48">
        <f t="shared" si="59"/>
        <v>1</v>
      </c>
      <c r="AZ65" s="47">
        <f t="shared" si="60"/>
        <v>0</v>
      </c>
      <c r="BA65" s="48">
        <f t="shared" si="61"/>
        <v>0</v>
      </c>
      <c r="BB65" s="365">
        <f t="shared" si="62"/>
        <v>5</v>
      </c>
      <c r="BC65" s="196"/>
      <c r="BD65" s="45">
        <f t="shared" si="63"/>
        <v>5</v>
      </c>
      <c r="BE65" s="45">
        <v>4</v>
      </c>
      <c r="BF65" s="45">
        <v>4</v>
      </c>
      <c r="BG65" s="16"/>
    </row>
    <row r="66" spans="1:59">
      <c r="A66" s="257" t="s">
        <v>91</v>
      </c>
      <c r="B66" s="272">
        <v>1</v>
      </c>
      <c r="C66" s="261"/>
      <c r="D66" s="272">
        <v>1</v>
      </c>
      <c r="E66" s="261">
        <v>1</v>
      </c>
      <c r="F66" s="272"/>
      <c r="G66" s="261">
        <v>1</v>
      </c>
      <c r="H66" s="272"/>
      <c r="I66" s="261">
        <v>1</v>
      </c>
      <c r="J66" s="272"/>
      <c r="K66" s="261">
        <v>1</v>
      </c>
      <c r="L66" s="272"/>
      <c r="M66" s="262"/>
      <c r="N66" s="259">
        <f t="shared" si="49"/>
        <v>6</v>
      </c>
      <c r="O66" s="5"/>
      <c r="P66" s="43">
        <v>6</v>
      </c>
      <c r="Q66" s="43">
        <v>9</v>
      </c>
      <c r="R66" s="43">
        <v>7</v>
      </c>
      <c r="S66" s="188"/>
      <c r="T66" s="147" t="s">
        <v>92</v>
      </c>
      <c r="U66" s="60"/>
      <c r="V66" s="44"/>
      <c r="W66" s="60"/>
      <c r="X66" s="44"/>
      <c r="Y66" s="60"/>
      <c r="Z66" s="44">
        <v>1</v>
      </c>
      <c r="AA66" s="60"/>
      <c r="AB66" s="44">
        <v>1</v>
      </c>
      <c r="AC66" s="60"/>
      <c r="AD66" s="44"/>
      <c r="AE66" s="60"/>
      <c r="AF66" s="59">
        <v>1</v>
      </c>
      <c r="AG66" s="259">
        <f t="shared" si="47"/>
        <v>3</v>
      </c>
      <c r="AH66" s="299"/>
      <c r="AI66" s="36">
        <v>8</v>
      </c>
      <c r="AJ66" s="36">
        <v>9</v>
      </c>
      <c r="AK66" s="36">
        <v>10</v>
      </c>
      <c r="AL66" s="281"/>
      <c r="AM66" s="149" t="s">
        <v>92</v>
      </c>
      <c r="AN66" s="300">
        <f>BB66/BB83</f>
        <v>1.059446733372572E-3</v>
      </c>
      <c r="AO66" s="300">
        <f>BB66/BB73</f>
        <v>1.5957446808510637E-2</v>
      </c>
      <c r="AP66" s="47">
        <f t="shared" si="50"/>
        <v>1</v>
      </c>
      <c r="AQ66" s="43">
        <f t="shared" si="51"/>
        <v>0</v>
      </c>
      <c r="AR66" s="47">
        <f t="shared" si="52"/>
        <v>1</v>
      </c>
      <c r="AS66" s="43">
        <f t="shared" si="53"/>
        <v>1</v>
      </c>
      <c r="AT66" s="47">
        <f t="shared" si="54"/>
        <v>0</v>
      </c>
      <c r="AU66" s="43">
        <f t="shared" si="55"/>
        <v>2</v>
      </c>
      <c r="AV66" s="47">
        <f t="shared" si="56"/>
        <v>0</v>
      </c>
      <c r="AW66" s="43">
        <f t="shared" si="57"/>
        <v>2</v>
      </c>
      <c r="AX66" s="47">
        <f t="shared" si="58"/>
        <v>0</v>
      </c>
      <c r="AY66" s="43">
        <f t="shared" si="59"/>
        <v>1</v>
      </c>
      <c r="AZ66" s="47">
        <f t="shared" si="60"/>
        <v>0</v>
      </c>
      <c r="BA66" s="43">
        <f t="shared" si="61"/>
        <v>1</v>
      </c>
      <c r="BB66" s="365">
        <f t="shared" si="62"/>
        <v>9</v>
      </c>
      <c r="BC66" s="196"/>
      <c r="BD66" s="45">
        <f t="shared" si="63"/>
        <v>14</v>
      </c>
      <c r="BE66" s="45">
        <v>18</v>
      </c>
      <c r="BF66" s="45">
        <v>17</v>
      </c>
      <c r="BG66" s="16"/>
    </row>
    <row r="67" spans="1:59">
      <c r="A67" s="257" t="s">
        <v>93</v>
      </c>
      <c r="B67" s="272">
        <v>2</v>
      </c>
      <c r="C67" s="261">
        <v>5</v>
      </c>
      <c r="D67" s="272">
        <v>4</v>
      </c>
      <c r="E67" s="261">
        <v>4</v>
      </c>
      <c r="F67" s="272">
        <v>9</v>
      </c>
      <c r="G67" s="261">
        <v>3</v>
      </c>
      <c r="H67" s="272">
        <v>8</v>
      </c>
      <c r="I67" s="261">
        <v>3</v>
      </c>
      <c r="J67" s="272">
        <v>8</v>
      </c>
      <c r="K67" s="261"/>
      <c r="L67" s="272">
        <v>8</v>
      </c>
      <c r="M67" s="262">
        <v>3</v>
      </c>
      <c r="N67" s="259">
        <f t="shared" si="49"/>
        <v>57</v>
      </c>
      <c r="O67" s="5"/>
      <c r="P67" s="43">
        <v>49</v>
      </c>
      <c r="Q67" s="43">
        <v>58</v>
      </c>
      <c r="R67" s="43">
        <v>67</v>
      </c>
      <c r="S67" s="188"/>
      <c r="T67" s="147" t="s">
        <v>93</v>
      </c>
      <c r="U67" s="60">
        <v>24</v>
      </c>
      <c r="V67" s="44">
        <v>42</v>
      </c>
      <c r="W67" s="60">
        <v>37</v>
      </c>
      <c r="X67" s="44">
        <v>40</v>
      </c>
      <c r="Y67" s="60">
        <v>50</v>
      </c>
      <c r="Z67" s="44">
        <v>43</v>
      </c>
      <c r="AA67" s="60">
        <v>36</v>
      </c>
      <c r="AB67" s="44">
        <v>34</v>
      </c>
      <c r="AC67" s="60">
        <v>41</v>
      </c>
      <c r="AD67" s="44">
        <v>33</v>
      </c>
      <c r="AE67" s="60">
        <v>38</v>
      </c>
      <c r="AF67" s="59">
        <v>28</v>
      </c>
      <c r="AG67" s="259">
        <f>SUM(U67:AF67)</f>
        <v>446</v>
      </c>
      <c r="AH67" s="299"/>
      <c r="AI67" s="36">
        <v>427</v>
      </c>
      <c r="AJ67" s="36">
        <v>339</v>
      </c>
      <c r="AK67" s="36">
        <v>460</v>
      </c>
      <c r="AL67" s="281"/>
      <c r="AM67" s="149" t="s">
        <v>93</v>
      </c>
      <c r="AN67" s="300">
        <f>BB67/BB83</f>
        <v>5.9211300765155975E-2</v>
      </c>
      <c r="AO67" s="300">
        <f>BB67/BB73</f>
        <v>0.89184397163120566</v>
      </c>
      <c r="AP67" s="47">
        <f t="shared" si="50"/>
        <v>26</v>
      </c>
      <c r="AQ67" s="43">
        <f t="shared" si="51"/>
        <v>47</v>
      </c>
      <c r="AR67" s="47">
        <f t="shared" si="52"/>
        <v>41</v>
      </c>
      <c r="AS67" s="43">
        <f t="shared" si="53"/>
        <v>44</v>
      </c>
      <c r="AT67" s="47">
        <f t="shared" si="54"/>
        <v>59</v>
      </c>
      <c r="AU67" s="43">
        <f t="shared" si="55"/>
        <v>46</v>
      </c>
      <c r="AV67" s="47">
        <f t="shared" si="56"/>
        <v>44</v>
      </c>
      <c r="AW67" s="43">
        <f t="shared" si="57"/>
        <v>37</v>
      </c>
      <c r="AX67" s="47">
        <f t="shared" si="58"/>
        <v>49</v>
      </c>
      <c r="AY67" s="43">
        <f t="shared" si="59"/>
        <v>33</v>
      </c>
      <c r="AZ67" s="47">
        <f t="shared" si="60"/>
        <v>46</v>
      </c>
      <c r="BA67" s="43">
        <f t="shared" si="61"/>
        <v>31</v>
      </c>
      <c r="BB67" s="365">
        <f t="shared" ref="BB67:BB72" si="64">AP67+AQ67+AR67+AS67+AT67+AU67+AV67+AW67+AX67+AY67+AZ67+BA67</f>
        <v>503</v>
      </c>
      <c r="BC67" s="196"/>
      <c r="BD67" s="45">
        <f t="shared" si="63"/>
        <v>476</v>
      </c>
      <c r="BE67" s="45">
        <v>397</v>
      </c>
      <c r="BF67" s="45">
        <v>527</v>
      </c>
      <c r="BG67" s="16"/>
    </row>
    <row r="68" spans="1:59">
      <c r="A68" s="257" t="s">
        <v>94</v>
      </c>
      <c r="B68" s="272"/>
      <c r="C68" s="261"/>
      <c r="D68" s="272"/>
      <c r="E68" s="261"/>
      <c r="F68" s="272"/>
      <c r="G68" s="261"/>
      <c r="H68" s="272"/>
      <c r="I68" s="261">
        <v>1</v>
      </c>
      <c r="J68" s="272"/>
      <c r="K68" s="261"/>
      <c r="L68" s="272"/>
      <c r="M68" s="262"/>
      <c r="N68" s="259">
        <f t="shared" si="49"/>
        <v>1</v>
      </c>
      <c r="O68" s="5"/>
      <c r="P68" s="43">
        <v>2</v>
      </c>
      <c r="Q68" s="43"/>
      <c r="R68" s="43"/>
      <c r="S68" s="188"/>
      <c r="T68" s="257" t="s">
        <v>94</v>
      </c>
      <c r="U68" s="60"/>
      <c r="V68" s="44"/>
      <c r="W68" s="60">
        <v>1</v>
      </c>
      <c r="X68" s="44"/>
      <c r="Y68" s="60"/>
      <c r="Z68" s="44">
        <v>1</v>
      </c>
      <c r="AA68" s="60"/>
      <c r="AB68" s="44"/>
      <c r="AC68" s="60"/>
      <c r="AD68" s="44"/>
      <c r="AE68" s="60"/>
      <c r="AF68" s="59"/>
      <c r="AG68" s="259">
        <f t="shared" ref="AG68:AG73" si="65">SUM(U68:AF68)</f>
        <v>2</v>
      </c>
      <c r="AH68" s="299"/>
      <c r="AI68" s="36"/>
      <c r="AJ68" s="36">
        <v>1</v>
      </c>
      <c r="AK68" s="36">
        <v>0</v>
      </c>
      <c r="AL68" s="281"/>
      <c r="AM68" s="343" t="s">
        <v>94</v>
      </c>
      <c r="AN68" s="300">
        <f>BB68/BB83</f>
        <v>3.531489111241907E-4</v>
      </c>
      <c r="AO68" s="300">
        <f>BB68/BB73</f>
        <v>5.3191489361702126E-3</v>
      </c>
      <c r="AP68" s="47">
        <f t="shared" si="50"/>
        <v>0</v>
      </c>
      <c r="AQ68" s="43">
        <f t="shared" si="51"/>
        <v>0</v>
      </c>
      <c r="AR68" s="47">
        <f t="shared" si="52"/>
        <v>1</v>
      </c>
      <c r="AS68" s="43">
        <f t="shared" si="53"/>
        <v>0</v>
      </c>
      <c r="AT68" s="47">
        <f t="shared" si="54"/>
        <v>0</v>
      </c>
      <c r="AU68" s="43">
        <f t="shared" si="55"/>
        <v>1</v>
      </c>
      <c r="AV68" s="47">
        <f t="shared" si="56"/>
        <v>0</v>
      </c>
      <c r="AW68" s="43">
        <f t="shared" si="57"/>
        <v>1</v>
      </c>
      <c r="AX68" s="47">
        <f t="shared" si="58"/>
        <v>0</v>
      </c>
      <c r="AY68" s="43">
        <f t="shared" si="59"/>
        <v>0</v>
      </c>
      <c r="AZ68" s="47">
        <f t="shared" si="60"/>
        <v>0</v>
      </c>
      <c r="BA68" s="43">
        <f t="shared" si="61"/>
        <v>0</v>
      </c>
      <c r="BB68" s="365">
        <f t="shared" si="64"/>
        <v>3</v>
      </c>
      <c r="BC68" s="196"/>
      <c r="BD68" s="45">
        <f t="shared" si="63"/>
        <v>2</v>
      </c>
      <c r="BE68" s="45">
        <v>1</v>
      </c>
      <c r="BF68" s="45"/>
      <c r="BG68" s="16"/>
    </row>
    <row r="69" spans="1:59">
      <c r="A69" s="257" t="s">
        <v>95</v>
      </c>
      <c r="B69" s="178"/>
      <c r="C69" s="36"/>
      <c r="D69" s="178"/>
      <c r="E69" s="36"/>
      <c r="F69" s="178"/>
      <c r="G69" s="36"/>
      <c r="H69" s="178"/>
      <c r="I69" s="36"/>
      <c r="J69" s="178"/>
      <c r="K69" s="36"/>
      <c r="L69" s="178"/>
      <c r="M69" s="15"/>
      <c r="N69" s="259">
        <f t="shared" si="49"/>
        <v>0</v>
      </c>
      <c r="O69" s="5"/>
      <c r="P69" s="43">
        <v>1</v>
      </c>
      <c r="Q69" s="43"/>
      <c r="R69" s="43"/>
      <c r="S69" s="188"/>
      <c r="T69" s="257" t="s">
        <v>96</v>
      </c>
      <c r="U69" s="60"/>
      <c r="V69" s="44"/>
      <c r="W69" s="60">
        <v>1</v>
      </c>
      <c r="X69" s="44">
        <v>1</v>
      </c>
      <c r="Y69" s="60"/>
      <c r="Z69" s="44"/>
      <c r="AA69" s="60"/>
      <c r="AB69" s="44"/>
      <c r="AC69" s="60"/>
      <c r="AD69" s="44"/>
      <c r="AE69" s="60"/>
      <c r="AF69" s="59"/>
      <c r="AG69" s="259">
        <f t="shared" si="65"/>
        <v>2</v>
      </c>
      <c r="AH69" s="299"/>
      <c r="AI69" s="36"/>
      <c r="AJ69" s="36">
        <v>1</v>
      </c>
      <c r="AK69" s="36">
        <v>0</v>
      </c>
      <c r="AL69" s="281"/>
      <c r="AM69" s="343" t="s">
        <v>96</v>
      </c>
      <c r="AN69" s="300">
        <f>BB69/BB83</f>
        <v>2.3543260741612713E-4</v>
      </c>
      <c r="AO69" s="300">
        <f>BB69/BB73</f>
        <v>3.5460992907801418E-3</v>
      </c>
      <c r="AP69" s="47">
        <f t="shared" si="50"/>
        <v>0</v>
      </c>
      <c r="AQ69" s="43">
        <f t="shared" si="51"/>
        <v>0</v>
      </c>
      <c r="AR69" s="47">
        <f t="shared" si="52"/>
        <v>1</v>
      </c>
      <c r="AS69" s="43">
        <f t="shared" si="53"/>
        <v>1</v>
      </c>
      <c r="AT69" s="47">
        <f t="shared" si="54"/>
        <v>0</v>
      </c>
      <c r="AU69" s="43">
        <f t="shared" si="55"/>
        <v>0</v>
      </c>
      <c r="AV69" s="47">
        <f t="shared" si="56"/>
        <v>0</v>
      </c>
      <c r="AW69" s="43">
        <f t="shared" si="57"/>
        <v>0</v>
      </c>
      <c r="AX69" s="47">
        <f t="shared" si="58"/>
        <v>0</v>
      </c>
      <c r="AY69" s="43">
        <f t="shared" si="59"/>
        <v>0</v>
      </c>
      <c r="AZ69" s="47">
        <f t="shared" si="60"/>
        <v>0</v>
      </c>
      <c r="BA69" s="43">
        <f t="shared" si="61"/>
        <v>0</v>
      </c>
      <c r="BB69" s="365">
        <f t="shared" si="64"/>
        <v>2</v>
      </c>
      <c r="BC69" s="196"/>
      <c r="BD69" s="45">
        <f t="shared" si="63"/>
        <v>1</v>
      </c>
      <c r="BE69" s="45">
        <v>1</v>
      </c>
      <c r="BF69" s="45"/>
      <c r="BG69" s="16"/>
    </row>
    <row r="70" spans="1:59">
      <c r="A70" s="257" t="s">
        <v>97</v>
      </c>
      <c r="B70" s="178"/>
      <c r="C70" s="36"/>
      <c r="D70" s="178"/>
      <c r="E70" s="36"/>
      <c r="F70" s="178"/>
      <c r="G70" s="36"/>
      <c r="H70" s="178"/>
      <c r="I70" s="36"/>
      <c r="J70" s="178"/>
      <c r="K70" s="36"/>
      <c r="L70" s="178"/>
      <c r="M70" s="15"/>
      <c r="N70" s="259">
        <f t="shared" si="49"/>
        <v>0</v>
      </c>
      <c r="O70" s="5"/>
      <c r="P70" s="43"/>
      <c r="Q70" s="43">
        <v>6</v>
      </c>
      <c r="R70" s="203">
        <v>5</v>
      </c>
      <c r="S70" s="188"/>
      <c r="T70" s="257" t="s">
        <v>97</v>
      </c>
      <c r="U70" s="60"/>
      <c r="V70" s="44"/>
      <c r="W70" s="60"/>
      <c r="X70" s="44"/>
      <c r="Y70" s="60"/>
      <c r="Z70" s="44"/>
      <c r="AA70" s="60"/>
      <c r="AB70" s="44"/>
      <c r="AC70" s="60"/>
      <c r="AD70" s="44"/>
      <c r="AE70" s="60"/>
      <c r="AF70" s="59"/>
      <c r="AG70" s="259">
        <f t="shared" si="65"/>
        <v>0</v>
      </c>
      <c r="AH70" s="299"/>
      <c r="AI70" s="36"/>
      <c r="AJ70" s="36">
        <v>0</v>
      </c>
      <c r="AK70" s="36">
        <v>0</v>
      </c>
      <c r="AL70" s="281"/>
      <c r="AM70" s="343" t="s">
        <v>97</v>
      </c>
      <c r="AN70" s="300">
        <f>BB70/BB83</f>
        <v>0</v>
      </c>
      <c r="AO70" s="300">
        <f>BB70/BB73</f>
        <v>0</v>
      </c>
      <c r="AP70" s="47">
        <f t="shared" si="50"/>
        <v>0</v>
      </c>
      <c r="AQ70" s="43">
        <f t="shared" si="51"/>
        <v>0</v>
      </c>
      <c r="AR70" s="47">
        <f t="shared" si="52"/>
        <v>0</v>
      </c>
      <c r="AS70" s="43">
        <f t="shared" si="53"/>
        <v>0</v>
      </c>
      <c r="AT70" s="47">
        <f t="shared" si="54"/>
        <v>0</v>
      </c>
      <c r="AU70" s="43">
        <f t="shared" si="55"/>
        <v>0</v>
      </c>
      <c r="AV70" s="47">
        <f t="shared" si="56"/>
        <v>0</v>
      </c>
      <c r="AW70" s="43">
        <f t="shared" si="57"/>
        <v>0</v>
      </c>
      <c r="AX70" s="47">
        <f t="shared" si="58"/>
        <v>0</v>
      </c>
      <c r="AY70" s="43">
        <f t="shared" si="59"/>
        <v>0</v>
      </c>
      <c r="AZ70" s="47">
        <f t="shared" si="60"/>
        <v>0</v>
      </c>
      <c r="BA70" s="43">
        <f t="shared" si="61"/>
        <v>0</v>
      </c>
      <c r="BB70" s="365">
        <f t="shared" si="64"/>
        <v>0</v>
      </c>
      <c r="BC70" s="196"/>
      <c r="BD70" s="45">
        <f t="shared" si="63"/>
        <v>0</v>
      </c>
      <c r="BE70" s="45">
        <v>6</v>
      </c>
      <c r="BF70" s="204">
        <v>5</v>
      </c>
      <c r="BG70" s="16"/>
    </row>
    <row r="71" spans="1:59">
      <c r="A71" s="257" t="s">
        <v>98</v>
      </c>
      <c r="B71" s="178"/>
      <c r="C71" s="36"/>
      <c r="D71" s="178">
        <v>1</v>
      </c>
      <c r="E71" s="36"/>
      <c r="F71" s="178"/>
      <c r="G71" s="36">
        <v>1</v>
      </c>
      <c r="H71" s="178">
        <v>2</v>
      </c>
      <c r="I71" s="36">
        <v>1</v>
      </c>
      <c r="J71" s="178"/>
      <c r="K71" s="36"/>
      <c r="L71" s="178"/>
      <c r="M71" s="15"/>
      <c r="N71" s="259">
        <f t="shared" si="49"/>
        <v>5</v>
      </c>
      <c r="O71" s="5"/>
      <c r="P71" s="43">
        <v>9</v>
      </c>
      <c r="Q71" s="43">
        <v>9</v>
      </c>
      <c r="R71" s="43">
        <v>15</v>
      </c>
      <c r="S71" s="188"/>
      <c r="T71" s="257" t="s">
        <v>98</v>
      </c>
      <c r="U71" s="60"/>
      <c r="V71" s="44"/>
      <c r="W71" s="60"/>
      <c r="X71" s="44"/>
      <c r="Y71" s="60"/>
      <c r="Z71" s="44">
        <v>1</v>
      </c>
      <c r="AA71" s="60">
        <v>1</v>
      </c>
      <c r="AB71" s="44"/>
      <c r="AC71" s="60"/>
      <c r="AD71" s="44"/>
      <c r="AE71" s="60"/>
      <c r="AF71" s="59"/>
      <c r="AG71" s="259">
        <f t="shared" si="65"/>
        <v>2</v>
      </c>
      <c r="AH71" s="299"/>
      <c r="AI71" s="36">
        <v>2</v>
      </c>
      <c r="AJ71" s="36">
        <v>3</v>
      </c>
      <c r="AK71" s="36">
        <v>4</v>
      </c>
      <c r="AL71" s="281"/>
      <c r="AM71" s="343" t="s">
        <v>98</v>
      </c>
      <c r="AN71" s="300">
        <f>BB71/BB83</f>
        <v>8.2401412595644501E-4</v>
      </c>
      <c r="AO71" s="300">
        <f>BB71/BB73</f>
        <v>1.2411347517730497E-2</v>
      </c>
      <c r="AP71" s="47">
        <f t="shared" si="50"/>
        <v>0</v>
      </c>
      <c r="AQ71" s="48">
        <f t="shared" si="51"/>
        <v>0</v>
      </c>
      <c r="AR71" s="47">
        <f t="shared" si="52"/>
        <v>1</v>
      </c>
      <c r="AS71" s="48">
        <f t="shared" si="53"/>
        <v>0</v>
      </c>
      <c r="AT71" s="47">
        <f t="shared" si="54"/>
        <v>0</v>
      </c>
      <c r="AU71" s="48">
        <f t="shared" si="55"/>
        <v>2</v>
      </c>
      <c r="AV71" s="47">
        <f t="shared" si="56"/>
        <v>3</v>
      </c>
      <c r="AW71" s="43">
        <f t="shared" si="57"/>
        <v>1</v>
      </c>
      <c r="AX71" s="47">
        <f t="shared" si="58"/>
        <v>0</v>
      </c>
      <c r="AY71" s="48">
        <f t="shared" si="59"/>
        <v>0</v>
      </c>
      <c r="AZ71" s="47">
        <f t="shared" si="60"/>
        <v>0</v>
      </c>
      <c r="BA71" s="48">
        <f t="shared" si="61"/>
        <v>0</v>
      </c>
      <c r="BB71" s="365">
        <f t="shared" si="64"/>
        <v>7</v>
      </c>
      <c r="BC71" s="196"/>
      <c r="BD71" s="45">
        <f t="shared" si="63"/>
        <v>11</v>
      </c>
      <c r="BE71" s="45">
        <v>12</v>
      </c>
      <c r="BF71" s="45">
        <v>19</v>
      </c>
      <c r="BG71" s="16"/>
    </row>
    <row r="72" spans="1:59" ht="15.75" thickBot="1">
      <c r="A72" s="286" t="s">
        <v>99</v>
      </c>
      <c r="B72" s="287"/>
      <c r="C72" s="288"/>
      <c r="D72" s="287">
        <v>1</v>
      </c>
      <c r="E72" s="288">
        <v>1</v>
      </c>
      <c r="F72" s="287"/>
      <c r="G72" s="288">
        <v>1</v>
      </c>
      <c r="H72" s="287">
        <v>1</v>
      </c>
      <c r="I72" s="288"/>
      <c r="J72" s="287">
        <v>3</v>
      </c>
      <c r="K72" s="288"/>
      <c r="L72" s="287">
        <v>1</v>
      </c>
      <c r="M72" s="289"/>
      <c r="N72" s="290">
        <f t="shared" si="49"/>
        <v>8</v>
      </c>
      <c r="O72" s="5"/>
      <c r="P72" s="123">
        <v>1</v>
      </c>
      <c r="Q72" s="123">
        <v>6</v>
      </c>
      <c r="R72" s="123"/>
      <c r="S72" s="188"/>
      <c r="T72" s="148" t="s">
        <v>100</v>
      </c>
      <c r="U72" s="62"/>
      <c r="V72" s="63"/>
      <c r="W72" s="62">
        <v>1</v>
      </c>
      <c r="X72" s="63"/>
      <c r="Y72" s="62"/>
      <c r="Z72" s="63"/>
      <c r="AA72" s="62"/>
      <c r="AB72" s="63"/>
      <c r="AC72" s="62"/>
      <c r="AD72" s="63"/>
      <c r="AE72" s="62"/>
      <c r="AF72" s="66"/>
      <c r="AG72" s="290">
        <f t="shared" si="65"/>
        <v>1</v>
      </c>
      <c r="AH72" s="299"/>
      <c r="AI72" s="198">
        <v>1</v>
      </c>
      <c r="AJ72" s="198">
        <v>1</v>
      </c>
      <c r="AK72" s="198">
        <v>0</v>
      </c>
      <c r="AL72" s="281"/>
      <c r="AM72" s="150" t="s">
        <v>100</v>
      </c>
      <c r="AN72" s="302">
        <f>BB72/BB83</f>
        <v>1.059446733372572E-3</v>
      </c>
      <c r="AO72" s="302">
        <f>BB72/BB73</f>
        <v>1.5957446808510637E-2</v>
      </c>
      <c r="AP72" s="50">
        <f t="shared" si="50"/>
        <v>0</v>
      </c>
      <c r="AQ72" s="55">
        <f t="shared" si="51"/>
        <v>0</v>
      </c>
      <c r="AR72" s="50">
        <f t="shared" si="52"/>
        <v>2</v>
      </c>
      <c r="AS72" s="55">
        <f t="shared" si="53"/>
        <v>1</v>
      </c>
      <c r="AT72" s="50">
        <f t="shared" si="54"/>
        <v>0</v>
      </c>
      <c r="AU72" s="55">
        <f t="shared" si="55"/>
        <v>1</v>
      </c>
      <c r="AV72" s="50">
        <f t="shared" si="56"/>
        <v>1</v>
      </c>
      <c r="AW72" s="55">
        <f t="shared" si="57"/>
        <v>0</v>
      </c>
      <c r="AX72" s="50">
        <f t="shared" si="58"/>
        <v>3</v>
      </c>
      <c r="AY72" s="55">
        <f t="shared" si="59"/>
        <v>0</v>
      </c>
      <c r="AZ72" s="50">
        <f t="shared" si="60"/>
        <v>1</v>
      </c>
      <c r="BA72" s="55">
        <f t="shared" si="61"/>
        <v>0</v>
      </c>
      <c r="BB72" s="372">
        <f t="shared" si="64"/>
        <v>9</v>
      </c>
      <c r="BC72" s="362"/>
      <c r="BD72" s="45">
        <f t="shared" si="63"/>
        <v>2</v>
      </c>
      <c r="BE72" s="199">
        <v>7</v>
      </c>
      <c r="BF72" s="199"/>
      <c r="BG72" s="16"/>
    </row>
    <row r="73" spans="1:59" ht="15.75" thickBot="1">
      <c r="A73" s="266" t="s">
        <v>101</v>
      </c>
      <c r="B73" s="65">
        <f>SUM(B59:B72)</f>
        <v>3</v>
      </c>
      <c r="C73" s="65">
        <f t="shared" ref="C73:M73" si="66">SUM(C59:C72)</f>
        <v>5</v>
      </c>
      <c r="D73" s="65">
        <f t="shared" si="66"/>
        <v>7</v>
      </c>
      <c r="E73" s="65">
        <f t="shared" si="66"/>
        <v>8</v>
      </c>
      <c r="F73" s="65">
        <f t="shared" si="66"/>
        <v>10</v>
      </c>
      <c r="G73" s="65">
        <f t="shared" si="66"/>
        <v>13</v>
      </c>
      <c r="H73" s="65">
        <f t="shared" si="66"/>
        <v>15</v>
      </c>
      <c r="I73" s="65">
        <f t="shared" si="66"/>
        <v>12</v>
      </c>
      <c r="J73" s="65">
        <f t="shared" si="66"/>
        <v>13</v>
      </c>
      <c r="K73" s="65">
        <f t="shared" si="66"/>
        <v>3</v>
      </c>
      <c r="L73" s="65">
        <f t="shared" si="66"/>
        <v>10</v>
      </c>
      <c r="M73" s="65">
        <f t="shared" si="66"/>
        <v>5</v>
      </c>
      <c r="N73" s="280">
        <f t="shared" si="49"/>
        <v>104</v>
      </c>
      <c r="O73" s="7"/>
      <c r="P73" s="173">
        <f>SUM(P59:P72)</f>
        <v>91</v>
      </c>
      <c r="Q73" s="154">
        <f t="shared" ref="Q73:R73" si="67">SUM(Q59:Q72)</f>
        <v>109</v>
      </c>
      <c r="R73" s="174">
        <f t="shared" si="67"/>
        <v>114</v>
      </c>
      <c r="S73" s="188"/>
      <c r="T73" s="266" t="s">
        <v>101</v>
      </c>
      <c r="U73" s="65">
        <f>SUM(U59:U72)</f>
        <v>25</v>
      </c>
      <c r="V73" s="65">
        <f t="shared" ref="V73:AF73" si="68">SUM(V59:V72)</f>
        <v>42</v>
      </c>
      <c r="W73" s="65">
        <f t="shared" si="68"/>
        <v>40</v>
      </c>
      <c r="X73" s="65">
        <f t="shared" si="68"/>
        <v>41</v>
      </c>
      <c r="Y73" s="65">
        <f t="shared" si="68"/>
        <v>50</v>
      </c>
      <c r="Z73" s="65">
        <f t="shared" si="68"/>
        <v>47</v>
      </c>
      <c r="AA73" s="65">
        <f t="shared" si="68"/>
        <v>38</v>
      </c>
      <c r="AB73" s="65">
        <f t="shared" si="68"/>
        <v>36</v>
      </c>
      <c r="AC73" s="65">
        <f t="shared" si="68"/>
        <v>41</v>
      </c>
      <c r="AD73" s="65">
        <f t="shared" si="68"/>
        <v>33</v>
      </c>
      <c r="AE73" s="65">
        <f t="shared" si="68"/>
        <v>38</v>
      </c>
      <c r="AF73" s="65">
        <f t="shared" si="68"/>
        <v>29</v>
      </c>
      <c r="AG73" s="280">
        <f t="shared" si="65"/>
        <v>460</v>
      </c>
      <c r="AH73" s="271"/>
      <c r="AI73" s="167">
        <f>SUM(AI59:AI72)</f>
        <v>445</v>
      </c>
      <c r="AJ73" s="168">
        <f t="shared" ref="AJ73:AK73" si="69">SUM(AJ59:AJ72)</f>
        <v>355</v>
      </c>
      <c r="AK73" s="169">
        <f t="shared" si="69"/>
        <v>477</v>
      </c>
      <c r="AL73" s="281"/>
      <c r="AM73" s="304" t="s">
        <v>102</v>
      </c>
      <c r="AN73" s="305">
        <f>BB73/BB83</f>
        <v>6.6391995291347858E-2</v>
      </c>
      <c r="AO73" s="306">
        <f>BB73/BB73</f>
        <v>1</v>
      </c>
      <c r="AP73" s="309">
        <f t="shared" ref="AP73:AV73" si="70">SUM(AP61:AP72)</f>
        <v>28</v>
      </c>
      <c r="AQ73" s="308">
        <f t="shared" si="70"/>
        <v>47</v>
      </c>
      <c r="AR73" s="309">
        <f t="shared" si="70"/>
        <v>47</v>
      </c>
      <c r="AS73" s="360">
        <f>SUM(AS60:AS72)</f>
        <v>49</v>
      </c>
      <c r="AT73" s="309">
        <f t="shared" si="70"/>
        <v>60</v>
      </c>
      <c r="AU73" s="308">
        <f t="shared" si="70"/>
        <v>60</v>
      </c>
      <c r="AV73" s="309">
        <f t="shared" si="70"/>
        <v>53</v>
      </c>
      <c r="AW73" s="308">
        <f>SUM(AW60:AW72)</f>
        <v>48</v>
      </c>
      <c r="AX73" s="309">
        <f>SUM(AX61:AX72)</f>
        <v>54</v>
      </c>
      <c r="AY73" s="308">
        <f>SUM(AY61:AY72)</f>
        <v>36</v>
      </c>
      <c r="AZ73" s="309">
        <f>SUM(AZ61:AZ72)</f>
        <v>48</v>
      </c>
      <c r="BA73" s="360">
        <f>SUM(BA60:BA72)</f>
        <v>34</v>
      </c>
      <c r="BB73" s="374">
        <f>AP73+AQ73+AR73+AS73+AT73+AU73+AV73+AW73+AX73+AY73+AZ73+BA73</f>
        <v>564</v>
      </c>
      <c r="BC73" s="362"/>
      <c r="BD73" s="105">
        <f>SUM(BD60:BD72)</f>
        <v>536</v>
      </c>
      <c r="BE73" s="106">
        <v>464</v>
      </c>
      <c r="BF73" s="107">
        <v>591</v>
      </c>
      <c r="BG73" s="16"/>
    </row>
    <row r="74" spans="1:59" ht="15.75" thickBot="1">
      <c r="A74" s="291"/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92"/>
      <c r="O74" s="8"/>
      <c r="P74" s="8"/>
      <c r="Q74" s="192"/>
      <c r="R74" s="193"/>
      <c r="S74" s="188"/>
      <c r="T74" s="281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111"/>
      <c r="AJ74" s="111"/>
      <c r="AK74" s="111"/>
      <c r="AL74" s="281"/>
      <c r="AM74" s="358"/>
      <c r="AN74" s="196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371"/>
      <c r="BE74" s="111"/>
      <c r="BF74" s="201"/>
      <c r="BG74" s="16"/>
    </row>
    <row r="75" spans="1:59" ht="18.75" thickBot="1">
      <c r="A75" s="283" t="s">
        <v>103</v>
      </c>
      <c r="B75" s="142" t="s">
        <v>1</v>
      </c>
      <c r="C75" s="143" t="s">
        <v>2</v>
      </c>
      <c r="D75" s="142" t="s">
        <v>3</v>
      </c>
      <c r="E75" s="143" t="s">
        <v>4</v>
      </c>
      <c r="F75" s="142" t="s">
        <v>5</v>
      </c>
      <c r="G75" s="143" t="s">
        <v>6</v>
      </c>
      <c r="H75" s="142" t="s">
        <v>7</v>
      </c>
      <c r="I75" s="143" t="s">
        <v>8</v>
      </c>
      <c r="J75" s="142" t="s">
        <v>9</v>
      </c>
      <c r="K75" s="143" t="s">
        <v>10</v>
      </c>
      <c r="L75" s="142" t="s">
        <v>11</v>
      </c>
      <c r="M75" s="143" t="s">
        <v>12</v>
      </c>
      <c r="N75" s="254" t="s">
        <v>13</v>
      </c>
      <c r="O75" s="34"/>
      <c r="P75" s="113">
        <v>2021</v>
      </c>
      <c r="Q75" s="113">
        <v>2020</v>
      </c>
      <c r="R75" s="114">
        <v>2019</v>
      </c>
      <c r="S75" s="294"/>
      <c r="T75" s="283" t="s">
        <v>103</v>
      </c>
      <c r="U75" s="139" t="s">
        <v>1</v>
      </c>
      <c r="V75" s="140" t="s">
        <v>2</v>
      </c>
      <c r="W75" s="139" t="s">
        <v>3</v>
      </c>
      <c r="X75" s="140" t="s">
        <v>4</v>
      </c>
      <c r="Y75" s="139" t="s">
        <v>5</v>
      </c>
      <c r="Z75" s="140" t="s">
        <v>6</v>
      </c>
      <c r="AA75" s="139" t="s">
        <v>14</v>
      </c>
      <c r="AB75" s="140" t="s">
        <v>8</v>
      </c>
      <c r="AC75" s="139" t="s">
        <v>9</v>
      </c>
      <c r="AD75" s="140" t="s">
        <v>10</v>
      </c>
      <c r="AE75" s="139" t="s">
        <v>11</v>
      </c>
      <c r="AF75" s="145" t="s">
        <v>12</v>
      </c>
      <c r="AG75" s="295" t="s">
        <v>13</v>
      </c>
      <c r="AH75" s="196"/>
      <c r="AI75" s="105">
        <v>2021</v>
      </c>
      <c r="AJ75" s="105">
        <v>2020</v>
      </c>
      <c r="AK75" s="105">
        <v>2019</v>
      </c>
      <c r="AL75" s="281"/>
      <c r="AM75" s="296" t="s">
        <v>103</v>
      </c>
      <c r="AN75" s="180"/>
      <c r="AO75" s="297"/>
      <c r="AP75" s="146" t="s">
        <v>1</v>
      </c>
      <c r="AQ75" s="140" t="s">
        <v>2</v>
      </c>
      <c r="AR75" s="146" t="s">
        <v>3</v>
      </c>
      <c r="AS75" s="140" t="s">
        <v>4</v>
      </c>
      <c r="AT75" s="146" t="s">
        <v>5</v>
      </c>
      <c r="AU75" s="140" t="s">
        <v>6</v>
      </c>
      <c r="AV75" s="146" t="s">
        <v>14</v>
      </c>
      <c r="AW75" s="140" t="s">
        <v>8</v>
      </c>
      <c r="AX75" s="146" t="s">
        <v>9</v>
      </c>
      <c r="AY75" s="140" t="s">
        <v>10</v>
      </c>
      <c r="AZ75" s="146" t="s">
        <v>11</v>
      </c>
      <c r="BA75" s="141" t="s">
        <v>12</v>
      </c>
      <c r="BB75" s="376" t="s">
        <v>13</v>
      </c>
      <c r="BC75" s="377"/>
      <c r="BD75" s="105">
        <v>2021</v>
      </c>
      <c r="BE75" s="105">
        <v>2020</v>
      </c>
      <c r="BF75" s="105">
        <v>2019</v>
      </c>
      <c r="BG75" s="16"/>
    </row>
    <row r="76" spans="1:59">
      <c r="A76" s="147"/>
      <c r="B76" s="178"/>
      <c r="C76" s="293"/>
      <c r="D76" s="178"/>
      <c r="E76" s="36"/>
      <c r="F76" s="178"/>
      <c r="G76" s="36"/>
      <c r="H76" s="178"/>
      <c r="I76" s="36"/>
      <c r="J76" s="178"/>
      <c r="K76" s="36"/>
      <c r="L76" s="178"/>
      <c r="M76" s="15"/>
      <c r="N76" s="205"/>
      <c r="O76" s="202"/>
      <c r="P76" s="57"/>
      <c r="Q76" s="57"/>
      <c r="R76" s="177"/>
      <c r="S76" s="294"/>
      <c r="T76" s="147"/>
      <c r="U76" s="67"/>
      <c r="V76" s="57"/>
      <c r="W76" s="67"/>
      <c r="X76" s="57"/>
      <c r="Y76" s="67"/>
      <c r="Z76" s="57"/>
      <c r="AA76" s="67"/>
      <c r="AB76" s="57"/>
      <c r="AC76" s="67"/>
      <c r="AD76" s="57"/>
      <c r="AE76" s="67"/>
      <c r="AF76" s="58"/>
      <c r="AG76" s="290">
        <f>SUM(U76:AF76)</f>
        <v>0</v>
      </c>
      <c r="AH76" s="196"/>
      <c r="AI76" s="104"/>
      <c r="AJ76" s="104"/>
      <c r="AK76" s="104"/>
      <c r="AL76" s="281"/>
      <c r="AM76" s="149"/>
      <c r="AN76" s="298" t="s">
        <v>15</v>
      </c>
      <c r="AO76" s="298" t="s">
        <v>104</v>
      </c>
      <c r="AP76" s="56"/>
      <c r="AQ76" s="57"/>
      <c r="AR76" s="56"/>
      <c r="AS76" s="57"/>
      <c r="AT76" s="56"/>
      <c r="AU76" s="57"/>
      <c r="AV76" s="56"/>
      <c r="AW76" s="57"/>
      <c r="AX76" s="56"/>
      <c r="AY76" s="57"/>
      <c r="AZ76" s="56"/>
      <c r="BA76" s="58"/>
      <c r="BB76" s="364"/>
      <c r="BC76" s="196"/>
      <c r="BD76" s="104"/>
      <c r="BE76" s="104"/>
      <c r="BF76" s="104"/>
      <c r="BG76" s="16"/>
    </row>
    <row r="77" spans="1:59">
      <c r="A77" s="147" t="s">
        <v>105</v>
      </c>
      <c r="B77" s="272">
        <f t="shared" ref="B77:B78" si="71">SUM(B74)</f>
        <v>0</v>
      </c>
      <c r="C77" s="261"/>
      <c r="D77" s="272"/>
      <c r="E77" s="261">
        <v>1</v>
      </c>
      <c r="F77" s="272"/>
      <c r="G77" s="261"/>
      <c r="H77" s="272">
        <v>1</v>
      </c>
      <c r="I77" s="261"/>
      <c r="J77" s="272"/>
      <c r="K77" s="261">
        <v>1</v>
      </c>
      <c r="L77" s="272">
        <v>1</v>
      </c>
      <c r="M77" s="262"/>
      <c r="N77" s="259">
        <v>5</v>
      </c>
      <c r="O77" s="299"/>
      <c r="P77" s="43">
        <v>5</v>
      </c>
      <c r="Q77" s="43">
        <v>3</v>
      </c>
      <c r="R77" s="43">
        <v>4</v>
      </c>
      <c r="S77" s="294"/>
      <c r="T77" s="147" t="s">
        <v>105</v>
      </c>
      <c r="U77" s="60"/>
      <c r="V77" s="44"/>
      <c r="W77" s="60"/>
      <c r="X77" s="44"/>
      <c r="Y77" s="60"/>
      <c r="Z77" s="44"/>
      <c r="AA77" s="60">
        <v>1</v>
      </c>
      <c r="AB77" s="44"/>
      <c r="AC77" s="60"/>
      <c r="AD77" s="44">
        <v>1</v>
      </c>
      <c r="AE77" s="60"/>
      <c r="AF77" s="59"/>
      <c r="AG77" s="290">
        <f>SUM(U77:AF77)</f>
        <v>2</v>
      </c>
      <c r="AH77" s="299"/>
      <c r="AI77" s="36"/>
      <c r="AJ77" s="36">
        <v>4</v>
      </c>
      <c r="AK77" s="36"/>
      <c r="AL77" s="281"/>
      <c r="AM77" s="149" t="s">
        <v>105</v>
      </c>
      <c r="AN77" s="300">
        <f>BB77/BB83</f>
        <v>7.0629782224838141E-4</v>
      </c>
      <c r="AO77" s="300">
        <f>BB77/BB79</f>
        <v>0.54545454545454541</v>
      </c>
      <c r="AP77" s="47">
        <f t="shared" ref="AP77:BA78" si="72">B77+U77</f>
        <v>0</v>
      </c>
      <c r="AQ77" s="48">
        <f t="shared" si="72"/>
        <v>0</v>
      </c>
      <c r="AR77" s="47">
        <f t="shared" si="72"/>
        <v>0</v>
      </c>
      <c r="AS77" s="48">
        <f t="shared" si="72"/>
        <v>1</v>
      </c>
      <c r="AT77" s="47">
        <f t="shared" si="72"/>
        <v>0</v>
      </c>
      <c r="AU77" s="48">
        <f t="shared" si="72"/>
        <v>0</v>
      </c>
      <c r="AV77" s="47">
        <f t="shared" si="72"/>
        <v>2</v>
      </c>
      <c r="AW77" s="48">
        <f t="shared" si="72"/>
        <v>0</v>
      </c>
      <c r="AX77" s="47">
        <f t="shared" si="72"/>
        <v>0</v>
      </c>
      <c r="AY77" s="48">
        <f t="shared" si="72"/>
        <v>2</v>
      </c>
      <c r="AZ77" s="47">
        <f t="shared" si="72"/>
        <v>1</v>
      </c>
      <c r="BA77" s="48">
        <f t="shared" si="72"/>
        <v>0</v>
      </c>
      <c r="BB77" s="365">
        <f t="shared" ref="BB77:BB79" si="73">AP77+AQ77+AR77+AS77+AT77+AU77+AV77+AW77+AX77+AY77+AZ77+BA77</f>
        <v>6</v>
      </c>
      <c r="BC77" s="196"/>
      <c r="BD77" s="36">
        <f>AI77+P77</f>
        <v>5</v>
      </c>
      <c r="BE77" s="45">
        <v>3</v>
      </c>
      <c r="BF77" s="45">
        <v>4</v>
      </c>
      <c r="BG77" s="16"/>
    </row>
    <row r="78" spans="1:59" ht="15.75" thickBot="1">
      <c r="A78" s="263" t="s">
        <v>106</v>
      </c>
      <c r="B78" s="274">
        <f t="shared" si="71"/>
        <v>0</v>
      </c>
      <c r="C78" s="198"/>
      <c r="D78" s="274"/>
      <c r="E78" s="198"/>
      <c r="F78" s="274"/>
      <c r="G78" s="198"/>
      <c r="H78" s="274">
        <v>1</v>
      </c>
      <c r="I78" s="198"/>
      <c r="J78" s="274">
        <v>1</v>
      </c>
      <c r="K78" s="301">
        <v>1</v>
      </c>
      <c r="L78" s="36"/>
      <c r="M78" s="265"/>
      <c r="N78" s="290">
        <f>SUM(E78:M78)</f>
        <v>3</v>
      </c>
      <c r="O78" s="299"/>
      <c r="P78" s="123">
        <v>5</v>
      </c>
      <c r="Q78" s="123">
        <v>1</v>
      </c>
      <c r="R78" s="123">
        <v>1</v>
      </c>
      <c r="S78" s="294"/>
      <c r="T78" s="148" t="s">
        <v>106</v>
      </c>
      <c r="U78" s="62"/>
      <c r="V78" s="63">
        <v>1</v>
      </c>
      <c r="W78" s="62"/>
      <c r="X78" s="63"/>
      <c r="Y78" s="62"/>
      <c r="Z78" s="63"/>
      <c r="AA78" s="62"/>
      <c r="AB78" s="63"/>
      <c r="AC78" s="62"/>
      <c r="AD78" s="63"/>
      <c r="AE78" s="62">
        <v>1</v>
      </c>
      <c r="AF78" s="66"/>
      <c r="AG78" s="290">
        <f>SUM(U78:AF78)</f>
        <v>2</v>
      </c>
      <c r="AH78" s="299"/>
      <c r="AI78" s="198">
        <v>2</v>
      </c>
      <c r="AJ78" s="198">
        <v>2</v>
      </c>
      <c r="AK78" s="198">
        <v>2</v>
      </c>
      <c r="AL78" s="281"/>
      <c r="AM78" s="150" t="s">
        <v>106</v>
      </c>
      <c r="AN78" s="302">
        <f>BB78/BB83</f>
        <v>5.885815185403178E-4</v>
      </c>
      <c r="AO78" s="302">
        <f>BB78/BB79</f>
        <v>0.45454545454545453</v>
      </c>
      <c r="AP78" s="50">
        <f t="shared" si="72"/>
        <v>0</v>
      </c>
      <c r="AQ78" s="55">
        <f t="shared" si="72"/>
        <v>1</v>
      </c>
      <c r="AR78" s="50">
        <f t="shared" si="72"/>
        <v>0</v>
      </c>
      <c r="AS78" s="55">
        <f t="shared" si="72"/>
        <v>0</v>
      </c>
      <c r="AT78" s="50">
        <f t="shared" si="72"/>
        <v>0</v>
      </c>
      <c r="AU78" s="55">
        <f t="shared" si="72"/>
        <v>0</v>
      </c>
      <c r="AV78" s="50">
        <f t="shared" si="72"/>
        <v>1</v>
      </c>
      <c r="AW78" s="55">
        <f t="shared" si="72"/>
        <v>0</v>
      </c>
      <c r="AX78" s="50">
        <f t="shared" si="72"/>
        <v>1</v>
      </c>
      <c r="AY78" s="55">
        <f t="shared" si="72"/>
        <v>1</v>
      </c>
      <c r="AZ78" s="50">
        <f t="shared" si="72"/>
        <v>1</v>
      </c>
      <c r="BA78" s="55">
        <f t="shared" si="72"/>
        <v>0</v>
      </c>
      <c r="BB78" s="372">
        <f t="shared" si="73"/>
        <v>5</v>
      </c>
      <c r="BC78" s="362"/>
      <c r="BD78" s="36">
        <f>AI78+P78</f>
        <v>7</v>
      </c>
      <c r="BE78" s="199">
        <v>1</v>
      </c>
      <c r="BF78" s="199">
        <v>3</v>
      </c>
      <c r="BG78" s="16"/>
    </row>
    <row r="79" spans="1:59" ht="15.75" thickBot="1">
      <c r="A79" s="266" t="s">
        <v>107</v>
      </c>
      <c r="B79" s="65">
        <f>SUM(B76:B78)</f>
        <v>0</v>
      </c>
      <c r="C79" s="65">
        <f t="shared" ref="C79:M79" si="74">SUM(C76:C78)</f>
        <v>0</v>
      </c>
      <c r="D79" s="65">
        <f t="shared" si="74"/>
        <v>0</v>
      </c>
      <c r="E79" s="65">
        <f t="shared" si="74"/>
        <v>1</v>
      </c>
      <c r="F79" s="65">
        <f t="shared" si="74"/>
        <v>0</v>
      </c>
      <c r="G79" s="65">
        <f t="shared" si="74"/>
        <v>0</v>
      </c>
      <c r="H79" s="65">
        <f t="shared" si="74"/>
        <v>2</v>
      </c>
      <c r="I79" s="65">
        <f t="shared" si="74"/>
        <v>0</v>
      </c>
      <c r="J79" s="65">
        <f t="shared" si="74"/>
        <v>1</v>
      </c>
      <c r="K79" s="65">
        <f t="shared" si="74"/>
        <v>2</v>
      </c>
      <c r="L79" s="65">
        <f t="shared" si="74"/>
        <v>1</v>
      </c>
      <c r="M79" s="65">
        <f t="shared" si="74"/>
        <v>0</v>
      </c>
      <c r="N79" s="290">
        <f>SUM(E79:M79)</f>
        <v>7</v>
      </c>
      <c r="O79" s="299"/>
      <c r="P79" s="114">
        <f>SUM(P77:P78)</f>
        <v>10</v>
      </c>
      <c r="Q79" s="114">
        <f>SUM(Q77:Q78)</f>
        <v>4</v>
      </c>
      <c r="R79" s="114">
        <v>5</v>
      </c>
      <c r="S79" s="294"/>
      <c r="T79" s="266" t="s">
        <v>107</v>
      </c>
      <c r="U79" s="65"/>
      <c r="V79" s="303">
        <f>SUM(V76:V78)</f>
        <v>1</v>
      </c>
      <c r="W79" s="303">
        <f t="shared" ref="W79:AG79" si="75">SUM(W76:W78)</f>
        <v>0</v>
      </c>
      <c r="X79" s="303">
        <f t="shared" si="75"/>
        <v>0</v>
      </c>
      <c r="Y79" s="303">
        <f t="shared" si="75"/>
        <v>0</v>
      </c>
      <c r="Z79" s="303">
        <f t="shared" si="75"/>
        <v>0</v>
      </c>
      <c r="AA79" s="303">
        <f t="shared" si="75"/>
        <v>1</v>
      </c>
      <c r="AB79" s="303">
        <f t="shared" si="75"/>
        <v>0</v>
      </c>
      <c r="AC79" s="303">
        <f t="shared" si="75"/>
        <v>0</v>
      </c>
      <c r="AD79" s="303">
        <f t="shared" si="75"/>
        <v>1</v>
      </c>
      <c r="AE79" s="303">
        <f t="shared" si="75"/>
        <v>1</v>
      </c>
      <c r="AF79" s="303">
        <f t="shared" si="75"/>
        <v>0</v>
      </c>
      <c r="AG79" s="303">
        <f t="shared" si="75"/>
        <v>4</v>
      </c>
      <c r="AH79" s="299"/>
      <c r="AI79" s="106">
        <v>2</v>
      </c>
      <c r="AJ79" s="106">
        <v>6</v>
      </c>
      <c r="AK79" s="106">
        <v>2</v>
      </c>
      <c r="AL79" s="281"/>
      <c r="AM79" s="304" t="s">
        <v>108</v>
      </c>
      <c r="AN79" s="305">
        <f>BB79/BB83</f>
        <v>1.2948793407886992E-3</v>
      </c>
      <c r="AO79" s="306">
        <f>BB79/BB79</f>
        <v>1</v>
      </c>
      <c r="AP79" s="307">
        <f t="shared" ref="AP79:BA79" si="76">SUM(AP77:AP78)</f>
        <v>0</v>
      </c>
      <c r="AQ79" s="308">
        <f t="shared" si="76"/>
        <v>1</v>
      </c>
      <c r="AR79" s="309">
        <f t="shared" si="76"/>
        <v>0</v>
      </c>
      <c r="AS79" s="308">
        <f t="shared" si="76"/>
        <v>1</v>
      </c>
      <c r="AT79" s="309">
        <f t="shared" si="76"/>
        <v>0</v>
      </c>
      <c r="AU79" s="308">
        <f t="shared" si="76"/>
        <v>0</v>
      </c>
      <c r="AV79" s="309">
        <f t="shared" si="76"/>
        <v>3</v>
      </c>
      <c r="AW79" s="308">
        <f t="shared" si="76"/>
        <v>0</v>
      </c>
      <c r="AX79" s="51">
        <f t="shared" si="76"/>
        <v>1</v>
      </c>
      <c r="AY79" s="52">
        <f t="shared" si="76"/>
        <v>3</v>
      </c>
      <c r="AZ79" s="51">
        <f t="shared" si="76"/>
        <v>2</v>
      </c>
      <c r="BA79" s="308">
        <f t="shared" si="76"/>
        <v>0</v>
      </c>
      <c r="BB79" s="374">
        <f t="shared" si="73"/>
        <v>11</v>
      </c>
      <c r="BC79" s="362"/>
      <c r="BD79" s="167">
        <f>SUM(BD77:BD78)</f>
        <v>12</v>
      </c>
      <c r="BE79" s="105">
        <f>SUM(BE77:BE78)</f>
        <v>4</v>
      </c>
      <c r="BF79" s="105">
        <f>SUM(BF77:BF78)</f>
        <v>7</v>
      </c>
      <c r="BG79" s="16"/>
    </row>
    <row r="80" spans="1:59">
      <c r="A80" s="270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310"/>
      <c r="N80" s="311"/>
      <c r="O80" s="299"/>
      <c r="P80" s="100"/>
      <c r="Q80" s="101"/>
      <c r="R80" s="102"/>
      <c r="S80" s="227"/>
      <c r="T80" s="275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277"/>
      <c r="AG80" s="311"/>
      <c r="AH80" s="299"/>
      <c r="AI80" s="97"/>
      <c r="AJ80" s="98"/>
      <c r="AK80" s="99"/>
      <c r="AL80" s="312"/>
      <c r="AM80" s="313"/>
      <c r="AN80" s="314"/>
      <c r="AO80" s="315"/>
      <c r="AP80" s="316"/>
      <c r="AQ80" s="317"/>
      <c r="AR80" s="317"/>
      <c r="AS80" s="317"/>
      <c r="AT80" s="317"/>
      <c r="AU80" s="317"/>
      <c r="AV80" s="317"/>
      <c r="AW80" s="317"/>
      <c r="AX80" s="88"/>
      <c r="AY80" s="88"/>
      <c r="AZ80" s="88"/>
      <c r="BA80" s="88"/>
      <c r="BB80" s="91"/>
      <c r="BC80" s="17"/>
      <c r="BD80" s="110"/>
      <c r="BE80" s="111"/>
      <c r="BF80" s="112"/>
      <c r="BG80" s="72"/>
    </row>
    <row r="81" spans="1:60" ht="15.75" thickBot="1">
      <c r="A81" s="27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318"/>
      <c r="N81" s="319"/>
      <c r="O81" s="299"/>
      <c r="P81" s="120"/>
      <c r="Q81" s="121"/>
      <c r="R81" s="122"/>
      <c r="S81" s="209"/>
      <c r="T81" s="32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318"/>
      <c r="AG81" s="321"/>
      <c r="AH81" s="299"/>
      <c r="AI81" s="117"/>
      <c r="AJ81" s="118"/>
      <c r="AK81" s="119"/>
      <c r="AL81" s="312"/>
      <c r="AM81" s="313"/>
      <c r="AN81" s="315"/>
      <c r="AO81" s="315"/>
      <c r="AP81" s="322"/>
      <c r="AQ81" s="323"/>
      <c r="AR81" s="323"/>
      <c r="AS81" s="323"/>
      <c r="AT81" s="323"/>
      <c r="AU81" s="323"/>
      <c r="AV81" s="323"/>
      <c r="AW81" s="323"/>
      <c r="AX81" s="323"/>
      <c r="AY81" s="323"/>
      <c r="AZ81" s="323"/>
      <c r="BA81" s="323"/>
      <c r="BB81" s="380"/>
      <c r="BC81" s="362"/>
      <c r="BD81" s="110"/>
      <c r="BE81" s="111"/>
      <c r="BF81" s="112"/>
      <c r="BG81" s="72"/>
    </row>
    <row r="82" spans="1:60" ht="15.75" thickBot="1">
      <c r="A82" s="312"/>
      <c r="B82" s="95" t="s">
        <v>1</v>
      </c>
      <c r="C82" s="96" t="s">
        <v>2</v>
      </c>
      <c r="D82" s="95" t="s">
        <v>3</v>
      </c>
      <c r="E82" s="96" t="s">
        <v>4</v>
      </c>
      <c r="F82" s="95" t="s">
        <v>5</v>
      </c>
      <c r="G82" s="96" t="s">
        <v>6</v>
      </c>
      <c r="H82" s="95" t="s">
        <v>7</v>
      </c>
      <c r="I82" s="96" t="s">
        <v>8</v>
      </c>
      <c r="J82" s="95" t="s">
        <v>9</v>
      </c>
      <c r="K82" s="96" t="s">
        <v>10</v>
      </c>
      <c r="L82" s="95" t="s">
        <v>11</v>
      </c>
      <c r="M82" s="96" t="s">
        <v>12</v>
      </c>
      <c r="N82" s="103" t="s">
        <v>13</v>
      </c>
      <c r="O82" s="2"/>
      <c r="P82" s="105">
        <v>2021</v>
      </c>
      <c r="Q82" s="105">
        <v>2020</v>
      </c>
      <c r="R82" s="106">
        <v>2019</v>
      </c>
      <c r="S82" s="227"/>
      <c r="T82" s="127"/>
      <c r="U82" s="92" t="s">
        <v>1</v>
      </c>
      <c r="V82" s="93" t="s">
        <v>2</v>
      </c>
      <c r="W82" s="92" t="s">
        <v>3</v>
      </c>
      <c r="X82" s="93" t="s">
        <v>4</v>
      </c>
      <c r="Y82" s="139" t="s">
        <v>5</v>
      </c>
      <c r="Z82" s="93" t="s">
        <v>6</v>
      </c>
      <c r="AA82" s="92" t="s">
        <v>14</v>
      </c>
      <c r="AB82" s="93" t="s">
        <v>8</v>
      </c>
      <c r="AC82" s="92" t="s">
        <v>9</v>
      </c>
      <c r="AD82" s="93" t="s">
        <v>10</v>
      </c>
      <c r="AE82" s="92" t="s">
        <v>11</v>
      </c>
      <c r="AF82" s="94" t="s">
        <v>12</v>
      </c>
      <c r="AG82" s="68" t="s">
        <v>13</v>
      </c>
      <c r="AH82" s="2"/>
      <c r="AI82" s="105">
        <v>2021</v>
      </c>
      <c r="AJ82" s="106">
        <v>2020</v>
      </c>
      <c r="AK82" s="107">
        <v>2019</v>
      </c>
      <c r="AL82" s="312"/>
      <c r="AM82" s="128"/>
      <c r="AN82" s="324"/>
      <c r="AO82" s="325"/>
      <c r="AP82" s="129" t="s">
        <v>1</v>
      </c>
      <c r="AQ82" s="93" t="s">
        <v>2</v>
      </c>
      <c r="AR82" s="130" t="s">
        <v>3</v>
      </c>
      <c r="AS82" s="93" t="s">
        <v>4</v>
      </c>
      <c r="AT82" s="130" t="s">
        <v>5</v>
      </c>
      <c r="AU82" s="93" t="s">
        <v>6</v>
      </c>
      <c r="AV82" s="130" t="s">
        <v>14</v>
      </c>
      <c r="AW82" s="93" t="s">
        <v>8</v>
      </c>
      <c r="AX82" s="130" t="s">
        <v>9</v>
      </c>
      <c r="AY82" s="93" t="s">
        <v>10</v>
      </c>
      <c r="AZ82" s="130" t="s">
        <v>11</v>
      </c>
      <c r="BA82" s="94" t="s">
        <v>12</v>
      </c>
      <c r="BB82" s="131" t="s">
        <v>13</v>
      </c>
      <c r="BC82" s="35"/>
      <c r="BD82" s="105">
        <v>2021</v>
      </c>
      <c r="BE82" s="106">
        <v>2020</v>
      </c>
      <c r="BF82" s="152">
        <v>2019</v>
      </c>
      <c r="BG82" s="72"/>
    </row>
    <row r="83" spans="1:60" ht="15.75" thickBot="1">
      <c r="A83" s="113" t="s">
        <v>109</v>
      </c>
      <c r="B83" s="326">
        <f t="shared" ref="B83:M83" si="77">B33+B55+B73+B79</f>
        <v>377</v>
      </c>
      <c r="C83" s="327">
        <f t="shared" si="77"/>
        <v>360</v>
      </c>
      <c r="D83" s="327">
        <f t="shared" si="77"/>
        <v>352</v>
      </c>
      <c r="E83" s="328">
        <f t="shared" si="77"/>
        <v>445</v>
      </c>
      <c r="F83" s="327">
        <f t="shared" si="77"/>
        <v>438</v>
      </c>
      <c r="G83" s="328">
        <f t="shared" si="77"/>
        <v>527</v>
      </c>
      <c r="H83" s="327">
        <f t="shared" si="77"/>
        <v>670</v>
      </c>
      <c r="I83" s="328">
        <f t="shared" si="77"/>
        <v>592</v>
      </c>
      <c r="J83" s="327">
        <f t="shared" si="77"/>
        <v>467</v>
      </c>
      <c r="K83" s="328">
        <f t="shared" si="77"/>
        <v>432</v>
      </c>
      <c r="L83" s="327">
        <f t="shared" si="77"/>
        <v>349</v>
      </c>
      <c r="M83" s="329">
        <f t="shared" si="77"/>
        <v>348</v>
      </c>
      <c r="N83" s="330">
        <f>SUM(N33,N55,N73,N79)</f>
        <v>5357</v>
      </c>
      <c r="O83" s="111"/>
      <c r="P83" s="134">
        <v>5359</v>
      </c>
      <c r="Q83" s="134">
        <v>5482</v>
      </c>
      <c r="R83" s="84">
        <v>5346</v>
      </c>
      <c r="S83" s="227"/>
      <c r="T83" s="113" t="s">
        <v>109</v>
      </c>
      <c r="U83" s="326">
        <f t="shared" ref="U83:AG83" si="78">U79+U73+U55+U33</f>
        <v>216</v>
      </c>
      <c r="V83" s="326">
        <f t="shared" si="78"/>
        <v>235</v>
      </c>
      <c r="W83" s="326">
        <f t="shared" si="78"/>
        <v>281</v>
      </c>
      <c r="X83" s="326">
        <f t="shared" si="78"/>
        <v>268</v>
      </c>
      <c r="Y83" s="326">
        <f t="shared" si="78"/>
        <v>243</v>
      </c>
      <c r="Z83" s="326">
        <f t="shared" si="78"/>
        <v>291</v>
      </c>
      <c r="AA83" s="326">
        <f t="shared" si="78"/>
        <v>329</v>
      </c>
      <c r="AB83" s="326">
        <f t="shared" si="78"/>
        <v>322</v>
      </c>
      <c r="AC83" s="326">
        <f t="shared" si="78"/>
        <v>285</v>
      </c>
      <c r="AD83" s="326">
        <f t="shared" si="78"/>
        <v>222</v>
      </c>
      <c r="AE83" s="326">
        <f t="shared" si="78"/>
        <v>225</v>
      </c>
      <c r="AF83" s="326">
        <f t="shared" si="78"/>
        <v>221</v>
      </c>
      <c r="AG83" s="326">
        <f t="shared" si="78"/>
        <v>3138</v>
      </c>
      <c r="AH83" s="111"/>
      <c r="AI83" s="116">
        <v>2795</v>
      </c>
      <c r="AJ83" s="85">
        <v>2645</v>
      </c>
      <c r="AK83" s="86">
        <v>3039</v>
      </c>
      <c r="AL83" s="312"/>
      <c r="AM83" s="331" t="s">
        <v>109</v>
      </c>
      <c r="AN83" s="332"/>
      <c r="AO83" s="333"/>
      <c r="AP83" s="129">
        <f t="shared" ref="AP83:BA83" si="79">AP33+AP55+AP73+AP79</f>
        <v>593</v>
      </c>
      <c r="AQ83" s="328">
        <f t="shared" si="79"/>
        <v>595</v>
      </c>
      <c r="AR83" s="129">
        <f t="shared" si="79"/>
        <v>633</v>
      </c>
      <c r="AS83" s="328">
        <f t="shared" si="79"/>
        <v>713</v>
      </c>
      <c r="AT83" s="129">
        <f t="shared" si="79"/>
        <v>681</v>
      </c>
      <c r="AU83" s="328">
        <f t="shared" si="79"/>
        <v>818</v>
      </c>
      <c r="AV83" s="129">
        <f t="shared" si="79"/>
        <v>999</v>
      </c>
      <c r="AW83" s="328">
        <f t="shared" si="79"/>
        <v>914</v>
      </c>
      <c r="AX83" s="129">
        <f t="shared" si="79"/>
        <v>752</v>
      </c>
      <c r="AY83" s="328">
        <f t="shared" si="79"/>
        <v>654</v>
      </c>
      <c r="AZ83" s="129">
        <f t="shared" si="79"/>
        <v>574</v>
      </c>
      <c r="BA83" s="329">
        <f t="shared" si="79"/>
        <v>569</v>
      </c>
      <c r="BB83" s="381">
        <f>SUM(AP83:BA83)</f>
        <v>8495</v>
      </c>
      <c r="BC83" s="382"/>
      <c r="BD83" s="116">
        <v>8153</v>
      </c>
      <c r="BE83" s="85">
        <v>8183</v>
      </c>
      <c r="BF83" s="126">
        <v>8383</v>
      </c>
    </row>
    <row r="84" spans="1:60" ht="15.75" thickBot="1">
      <c r="A84" s="334"/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335"/>
      <c r="N84" s="336"/>
      <c r="O84" s="209"/>
      <c r="P84" s="209"/>
      <c r="Q84" s="209"/>
      <c r="R84" s="209"/>
      <c r="S84" s="227"/>
      <c r="T84" s="334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336"/>
      <c r="AH84" s="209"/>
      <c r="AI84" s="209"/>
      <c r="AJ84" s="209"/>
      <c r="AK84" s="209"/>
      <c r="AL84" s="337"/>
      <c r="AM84" s="338"/>
      <c r="AN84" s="3"/>
      <c r="AO84" s="209"/>
      <c r="AP84" s="209"/>
      <c r="AQ84" s="209"/>
      <c r="AR84" s="209"/>
      <c r="AS84" s="209"/>
      <c r="AT84" s="209"/>
      <c r="AU84" s="209"/>
      <c r="AV84" s="209"/>
      <c r="AW84" s="209"/>
      <c r="AX84" s="9"/>
      <c r="AY84" s="9"/>
      <c r="AZ84" s="9"/>
      <c r="BA84" s="9"/>
      <c r="BB84" s="72"/>
      <c r="BC84" s="71">
        <f t="shared" ref="BC84" si="80">BC83/BE83</f>
        <v>0</v>
      </c>
      <c r="BD84" s="72"/>
      <c r="BE84" s="72"/>
      <c r="BF84" s="75"/>
    </row>
    <row r="85" spans="1:60" ht="16.5" thickBot="1">
      <c r="A85" s="25" t="s">
        <v>110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7"/>
      <c r="M85" s="27"/>
      <c r="N85" s="27"/>
      <c r="O85" s="27"/>
      <c r="P85" s="27"/>
      <c r="Q85" s="27"/>
      <c r="R85" s="27"/>
      <c r="S85" s="28"/>
      <c r="T85" s="25" t="s">
        <v>111</v>
      </c>
      <c r="U85" s="27"/>
      <c r="V85" s="27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9"/>
      <c r="AK85" s="30"/>
      <c r="AL85" s="10"/>
      <c r="AM85" s="132" t="s">
        <v>112</v>
      </c>
      <c r="AN85" s="4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1"/>
      <c r="BE85" s="11"/>
      <c r="BF85" s="76"/>
    </row>
    <row r="86" spans="1:60" ht="15.75" thickBot="1">
      <c r="A86" s="13"/>
      <c r="B86" s="206" t="s">
        <v>113</v>
      </c>
      <c r="C86" s="207" t="s">
        <v>114</v>
      </c>
      <c r="D86" s="207" t="s">
        <v>115</v>
      </c>
      <c r="E86" s="207" t="s">
        <v>116</v>
      </c>
      <c r="F86" s="207" t="s">
        <v>5</v>
      </c>
      <c r="G86" s="207" t="s">
        <v>117</v>
      </c>
      <c r="H86" s="207" t="s">
        <v>7</v>
      </c>
      <c r="I86" s="207" t="s">
        <v>118</v>
      </c>
      <c r="J86" s="207" t="s">
        <v>119</v>
      </c>
      <c r="K86" s="207" t="s">
        <v>120</v>
      </c>
      <c r="L86" s="207" t="s">
        <v>121</v>
      </c>
      <c r="M86" s="207" t="s">
        <v>122</v>
      </c>
      <c r="N86" s="208" t="s">
        <v>13</v>
      </c>
      <c r="O86" s="9"/>
      <c r="P86" s="9"/>
      <c r="Q86" s="9"/>
      <c r="R86" s="385" t="s">
        <v>123</v>
      </c>
      <c r="S86" s="18"/>
      <c r="T86" s="13"/>
      <c r="U86" s="163" t="s">
        <v>113</v>
      </c>
      <c r="V86" s="163" t="s">
        <v>114</v>
      </c>
      <c r="W86" s="163" t="s">
        <v>115</v>
      </c>
      <c r="X86" s="163" t="s">
        <v>116</v>
      </c>
      <c r="Y86" s="163" t="s">
        <v>5</v>
      </c>
      <c r="Z86" s="163" t="s">
        <v>117</v>
      </c>
      <c r="AA86" s="163" t="s">
        <v>7</v>
      </c>
      <c r="AB86" s="163" t="s">
        <v>118</v>
      </c>
      <c r="AC86" s="163" t="s">
        <v>119</v>
      </c>
      <c r="AD86" s="163" t="s">
        <v>120</v>
      </c>
      <c r="AE86" s="163" t="s">
        <v>121</v>
      </c>
      <c r="AF86" s="163" t="s">
        <v>122</v>
      </c>
      <c r="AG86" s="163" t="s">
        <v>13</v>
      </c>
      <c r="AH86" s="16"/>
      <c r="AI86" s="9"/>
      <c r="AJ86" s="9"/>
      <c r="AK86" s="383" t="s">
        <v>123</v>
      </c>
      <c r="AL86" s="221"/>
      <c r="AM86" s="9"/>
      <c r="AN86" s="9"/>
      <c r="AO86" s="234"/>
      <c r="AP86" s="234" t="s">
        <v>113</v>
      </c>
      <c r="AQ86" s="234" t="s">
        <v>114</v>
      </c>
      <c r="AR86" s="234" t="s">
        <v>115</v>
      </c>
      <c r="AS86" s="234" t="s">
        <v>116</v>
      </c>
      <c r="AT86" s="234" t="s">
        <v>5</v>
      </c>
      <c r="AU86" s="234" t="s">
        <v>117</v>
      </c>
      <c r="AV86" s="234" t="s">
        <v>7</v>
      </c>
      <c r="AW86" s="234" t="s">
        <v>118</v>
      </c>
      <c r="AX86" s="234" t="s">
        <v>119</v>
      </c>
      <c r="AY86" s="234" t="s">
        <v>120</v>
      </c>
      <c r="AZ86" s="234" t="s">
        <v>121</v>
      </c>
      <c r="BA86" s="234" t="s">
        <v>122</v>
      </c>
      <c r="BB86" s="234" t="s">
        <v>13</v>
      </c>
      <c r="BC86" s="226"/>
      <c r="BD86" s="9"/>
      <c r="BE86" s="384" t="s">
        <v>123</v>
      </c>
      <c r="BF86" s="78"/>
    </row>
    <row r="87" spans="1:60">
      <c r="A87" s="9">
        <v>2018</v>
      </c>
      <c r="B87" s="210">
        <v>337</v>
      </c>
      <c r="C87" s="210">
        <v>343</v>
      </c>
      <c r="D87" s="210">
        <v>393</v>
      </c>
      <c r="E87" s="210">
        <v>431</v>
      </c>
      <c r="F87" s="210">
        <v>533</v>
      </c>
      <c r="G87" s="210">
        <v>558</v>
      </c>
      <c r="H87" s="211">
        <v>820</v>
      </c>
      <c r="I87" s="210">
        <v>525</v>
      </c>
      <c r="J87" s="210">
        <v>460</v>
      </c>
      <c r="K87" s="210">
        <v>465</v>
      </c>
      <c r="L87" s="210">
        <v>339</v>
      </c>
      <c r="M87" s="212">
        <v>334</v>
      </c>
      <c r="N87" s="216">
        <f>SUM(B87:M87)</f>
        <v>5538</v>
      </c>
      <c r="O87" s="9"/>
      <c r="P87" s="9"/>
      <c r="Q87" s="9"/>
      <c r="R87" s="209">
        <f t="shared" ref="R87:R91" si="81">SUM(B87:G87)</f>
        <v>2595</v>
      </c>
      <c r="T87" s="9">
        <v>2018</v>
      </c>
      <c r="U87" s="235">
        <v>179</v>
      </c>
      <c r="V87" s="236">
        <v>241</v>
      </c>
      <c r="W87" s="237">
        <v>375</v>
      </c>
      <c r="X87" s="236">
        <v>256</v>
      </c>
      <c r="Y87" s="236">
        <v>239</v>
      </c>
      <c r="Z87" s="236">
        <v>234</v>
      </c>
      <c r="AA87" s="236">
        <v>301</v>
      </c>
      <c r="AB87" s="236">
        <v>261</v>
      </c>
      <c r="AC87" s="236">
        <v>224</v>
      </c>
      <c r="AD87" s="236">
        <v>209</v>
      </c>
      <c r="AE87" s="236">
        <v>244</v>
      </c>
      <c r="AF87" s="236">
        <v>206</v>
      </c>
      <c r="AG87" s="238">
        <f t="shared" ref="AG87:AG88" si="82">SUM(U87:AF87)</f>
        <v>2969</v>
      </c>
      <c r="AI87" s="9"/>
      <c r="AJ87" s="9"/>
      <c r="AK87" s="19">
        <f>SUM(U87:Z87)</f>
        <v>1524</v>
      </c>
      <c r="AL87" s="13"/>
      <c r="AM87" s="9"/>
      <c r="AN87" s="9"/>
      <c r="AO87" s="228">
        <v>2018</v>
      </c>
      <c r="AP87" s="212">
        <f t="shared" ref="AP87:BA87" si="83">U87+B87</f>
        <v>516</v>
      </c>
      <c r="AQ87" s="210">
        <f t="shared" si="83"/>
        <v>584</v>
      </c>
      <c r="AR87" s="210">
        <f t="shared" si="83"/>
        <v>768</v>
      </c>
      <c r="AS87" s="210">
        <f t="shared" si="83"/>
        <v>687</v>
      </c>
      <c r="AT87" s="210">
        <f t="shared" si="83"/>
        <v>772</v>
      </c>
      <c r="AU87" s="210">
        <f t="shared" si="83"/>
        <v>792</v>
      </c>
      <c r="AV87" s="220">
        <f t="shared" si="83"/>
        <v>1121</v>
      </c>
      <c r="AW87" s="210">
        <f t="shared" si="83"/>
        <v>786</v>
      </c>
      <c r="AX87" s="210">
        <f t="shared" si="83"/>
        <v>684</v>
      </c>
      <c r="AY87" s="210">
        <f t="shared" si="83"/>
        <v>674</v>
      </c>
      <c r="AZ87" s="210">
        <f t="shared" si="83"/>
        <v>583</v>
      </c>
      <c r="BA87" s="210">
        <f t="shared" si="83"/>
        <v>540</v>
      </c>
      <c r="BB87" s="229">
        <f t="shared" ref="BB87:BB89" si="84">SUM(AP87:BA87)</f>
        <v>8507</v>
      </c>
      <c r="BC87" s="9"/>
      <c r="BD87" s="9"/>
      <c r="BE87" s="227">
        <f t="shared" ref="BE87:BE91" si="85">SUM(AP87:AU87)</f>
        <v>4119</v>
      </c>
      <c r="BF87" s="79"/>
      <c r="BG87" s="33"/>
    </row>
    <row r="88" spans="1:60">
      <c r="A88" s="9">
        <v>2019</v>
      </c>
      <c r="B88" s="210">
        <v>351</v>
      </c>
      <c r="C88" s="210">
        <v>356</v>
      </c>
      <c r="D88" s="210">
        <v>379</v>
      </c>
      <c r="E88" s="210">
        <v>458</v>
      </c>
      <c r="F88" s="210">
        <v>423</v>
      </c>
      <c r="G88" s="210">
        <v>566</v>
      </c>
      <c r="H88" s="211">
        <v>693</v>
      </c>
      <c r="I88" s="210">
        <v>540</v>
      </c>
      <c r="J88" s="210">
        <v>486</v>
      </c>
      <c r="K88" s="210">
        <v>385</v>
      </c>
      <c r="L88" s="212">
        <v>328</v>
      </c>
      <c r="M88" s="210">
        <v>381</v>
      </c>
      <c r="N88" s="216">
        <f>SUM(B88:M88)</f>
        <v>5346</v>
      </c>
      <c r="O88" s="9"/>
      <c r="P88" s="9"/>
      <c r="Q88" s="9"/>
      <c r="R88" s="209">
        <f t="shared" si="81"/>
        <v>2533</v>
      </c>
      <c r="T88" s="9">
        <v>2019</v>
      </c>
      <c r="U88" s="210">
        <v>239</v>
      </c>
      <c r="V88" s="210">
        <v>206</v>
      </c>
      <c r="W88" s="210">
        <v>301</v>
      </c>
      <c r="X88" s="210">
        <v>297</v>
      </c>
      <c r="Y88" s="210">
        <v>245</v>
      </c>
      <c r="Z88" s="210">
        <v>268</v>
      </c>
      <c r="AA88" s="220">
        <v>315</v>
      </c>
      <c r="AB88" s="210">
        <v>318</v>
      </c>
      <c r="AC88" s="210">
        <v>249</v>
      </c>
      <c r="AD88" s="210">
        <v>219</v>
      </c>
      <c r="AE88" s="212">
        <v>191</v>
      </c>
      <c r="AF88" s="212">
        <v>191</v>
      </c>
      <c r="AG88" s="223">
        <f t="shared" si="82"/>
        <v>3039</v>
      </c>
      <c r="AI88" s="9"/>
      <c r="AJ88" s="9"/>
      <c r="AK88" s="19">
        <f t="shared" ref="AK88:AK91" si="86">SUM(U88:Z88)</f>
        <v>1556</v>
      </c>
      <c r="AL88" s="13"/>
      <c r="AM88" s="9"/>
      <c r="AN88" s="9"/>
      <c r="AO88" s="223">
        <v>2019</v>
      </c>
      <c r="AP88" s="210">
        <f>U88+B88</f>
        <v>590</v>
      </c>
      <c r="AQ88" s="210">
        <v>561</v>
      </c>
      <c r="AR88" s="210">
        <f t="shared" ref="AR88:AW88" si="87">W88+D88</f>
        <v>680</v>
      </c>
      <c r="AS88" s="210">
        <f t="shared" si="87"/>
        <v>755</v>
      </c>
      <c r="AT88" s="210">
        <f t="shared" si="87"/>
        <v>668</v>
      </c>
      <c r="AU88" s="210">
        <f t="shared" si="87"/>
        <v>834</v>
      </c>
      <c r="AV88" s="220">
        <f t="shared" si="87"/>
        <v>1008</v>
      </c>
      <c r="AW88" s="210">
        <f t="shared" si="87"/>
        <v>858</v>
      </c>
      <c r="AX88" s="210">
        <v>734</v>
      </c>
      <c r="AY88" s="210">
        <f>AD88+K88</f>
        <v>604</v>
      </c>
      <c r="AZ88" s="212">
        <f>AE88+L88</f>
        <v>519</v>
      </c>
      <c r="BA88" s="210">
        <f>AF88+M88</f>
        <v>572</v>
      </c>
      <c r="BB88" s="229">
        <f t="shared" si="84"/>
        <v>8383</v>
      </c>
      <c r="BC88" s="9"/>
      <c r="BD88" s="9"/>
      <c r="BE88" s="227">
        <f t="shared" si="85"/>
        <v>4088</v>
      </c>
      <c r="BF88" s="78"/>
    </row>
    <row r="89" spans="1:60">
      <c r="A89" s="9">
        <v>2020</v>
      </c>
      <c r="B89" s="210">
        <v>354</v>
      </c>
      <c r="C89" s="210">
        <v>365</v>
      </c>
      <c r="D89" s="210">
        <v>316</v>
      </c>
      <c r="E89" s="210">
        <v>401</v>
      </c>
      <c r="F89" s="210">
        <v>446</v>
      </c>
      <c r="G89" s="210">
        <v>578</v>
      </c>
      <c r="H89" s="211">
        <v>745</v>
      </c>
      <c r="I89" s="210">
        <v>612</v>
      </c>
      <c r="J89" s="210">
        <v>497</v>
      </c>
      <c r="K89" s="210">
        <v>443</v>
      </c>
      <c r="L89" s="212">
        <v>381</v>
      </c>
      <c r="M89" s="210">
        <v>344</v>
      </c>
      <c r="N89" s="216">
        <v>5482</v>
      </c>
      <c r="O89" s="9"/>
      <c r="P89" s="9"/>
      <c r="Q89" s="9"/>
      <c r="R89" s="209">
        <f t="shared" si="81"/>
        <v>2460</v>
      </c>
      <c r="T89" s="9">
        <v>2020</v>
      </c>
      <c r="U89" s="210">
        <v>202</v>
      </c>
      <c r="V89" s="210">
        <v>217</v>
      </c>
      <c r="W89" s="210">
        <v>259</v>
      </c>
      <c r="X89" s="210">
        <v>211</v>
      </c>
      <c r="Y89" s="210">
        <v>199</v>
      </c>
      <c r="Z89" s="210">
        <v>257</v>
      </c>
      <c r="AA89" s="220">
        <v>292</v>
      </c>
      <c r="AB89" s="210">
        <v>240</v>
      </c>
      <c r="AC89" s="210">
        <v>218</v>
      </c>
      <c r="AD89" s="210">
        <v>206</v>
      </c>
      <c r="AE89" s="210">
        <v>173</v>
      </c>
      <c r="AF89" s="212">
        <v>171</v>
      </c>
      <c r="AG89" s="223">
        <v>2645</v>
      </c>
      <c r="AI89" s="9"/>
      <c r="AJ89" s="9"/>
      <c r="AK89" s="19">
        <f t="shared" si="86"/>
        <v>1345</v>
      </c>
      <c r="AL89" s="13"/>
      <c r="AM89" s="9"/>
      <c r="AN89" s="9"/>
      <c r="AO89" s="223">
        <v>2020</v>
      </c>
      <c r="AP89" s="210">
        <v>556</v>
      </c>
      <c r="AQ89" s="210">
        <v>582</v>
      </c>
      <c r="AR89" s="210">
        <v>575</v>
      </c>
      <c r="AS89" s="210">
        <v>612</v>
      </c>
      <c r="AT89" s="210">
        <v>645</v>
      </c>
      <c r="AU89" s="210">
        <v>835</v>
      </c>
      <c r="AV89" s="220">
        <v>1037</v>
      </c>
      <c r="AW89" s="210">
        <v>852</v>
      </c>
      <c r="AX89" s="210">
        <v>715</v>
      </c>
      <c r="AY89" s="210">
        <v>649</v>
      </c>
      <c r="AZ89" s="212">
        <v>553</v>
      </c>
      <c r="BA89" s="210">
        <v>572</v>
      </c>
      <c r="BB89" s="229">
        <f t="shared" si="84"/>
        <v>8183</v>
      </c>
      <c r="BC89" s="9"/>
      <c r="BD89" s="9"/>
      <c r="BE89" s="227">
        <f t="shared" si="85"/>
        <v>3805</v>
      </c>
      <c r="BF89" s="78"/>
    </row>
    <row r="90" spans="1:60" s="33" customFormat="1" ht="15.75" thickBot="1">
      <c r="A90" s="9">
        <v>2021</v>
      </c>
      <c r="B90" s="213">
        <v>380</v>
      </c>
      <c r="C90" s="214">
        <v>323</v>
      </c>
      <c r="D90" s="213">
        <v>365</v>
      </c>
      <c r="E90" s="213">
        <v>380</v>
      </c>
      <c r="F90" s="213">
        <v>478</v>
      </c>
      <c r="G90" s="213">
        <v>519</v>
      </c>
      <c r="H90" s="215">
        <v>679</v>
      </c>
      <c r="I90" s="213">
        <v>543</v>
      </c>
      <c r="J90" s="213">
        <v>466</v>
      </c>
      <c r="K90" s="213">
        <v>475</v>
      </c>
      <c r="L90" s="213">
        <v>413</v>
      </c>
      <c r="M90" s="213">
        <v>337</v>
      </c>
      <c r="N90" s="217">
        <v>5359</v>
      </c>
      <c r="O90" s="9"/>
      <c r="P90" s="9"/>
      <c r="Q90" s="9"/>
      <c r="R90" s="209">
        <f t="shared" si="81"/>
        <v>2445</v>
      </c>
      <c r="S90"/>
      <c r="T90" s="209">
        <v>2021</v>
      </c>
      <c r="U90" s="214">
        <v>173</v>
      </c>
      <c r="V90" s="213">
        <v>177</v>
      </c>
      <c r="W90" s="213">
        <v>257</v>
      </c>
      <c r="X90" s="213">
        <v>266</v>
      </c>
      <c r="Y90" s="213">
        <v>242</v>
      </c>
      <c r="Z90" s="213">
        <v>250</v>
      </c>
      <c r="AA90" s="215">
        <v>312</v>
      </c>
      <c r="AB90" s="213">
        <v>282</v>
      </c>
      <c r="AC90" s="213">
        <v>247</v>
      </c>
      <c r="AD90" s="213">
        <v>225</v>
      </c>
      <c r="AE90" s="213">
        <v>212</v>
      </c>
      <c r="AF90" s="213">
        <v>176</v>
      </c>
      <c r="AG90" s="224">
        <v>2795</v>
      </c>
      <c r="AH90"/>
      <c r="AI90" s="9"/>
      <c r="AJ90" s="9"/>
      <c r="AK90" s="19">
        <f t="shared" si="86"/>
        <v>1365</v>
      </c>
      <c r="AL90" s="13"/>
      <c r="AM90" s="9"/>
      <c r="AN90" s="9"/>
      <c r="AO90" s="224">
        <v>2021</v>
      </c>
      <c r="AP90" s="213">
        <v>554</v>
      </c>
      <c r="AQ90" s="213">
        <v>493</v>
      </c>
      <c r="AR90" s="213">
        <v>622</v>
      </c>
      <c r="AS90" s="213">
        <v>641</v>
      </c>
      <c r="AT90" s="213">
        <v>721</v>
      </c>
      <c r="AU90" s="213">
        <v>764</v>
      </c>
      <c r="AV90" s="215">
        <v>991</v>
      </c>
      <c r="AW90" s="213">
        <v>825</v>
      </c>
      <c r="AX90" s="213">
        <v>708</v>
      </c>
      <c r="AY90" s="213">
        <v>700</v>
      </c>
      <c r="AZ90" s="213">
        <v>622</v>
      </c>
      <c r="BA90" s="214">
        <v>512</v>
      </c>
      <c r="BB90" s="232">
        <v>8153</v>
      </c>
      <c r="BC90" s="9"/>
      <c r="BD90" s="9"/>
      <c r="BE90" s="227">
        <f t="shared" si="85"/>
        <v>3795</v>
      </c>
      <c r="BF90" s="78"/>
      <c r="BG90"/>
      <c r="BH90"/>
    </row>
    <row r="91" spans="1:60" ht="15.75" thickBot="1">
      <c r="A91" s="20">
        <v>2022</v>
      </c>
      <c r="B91" s="218">
        <f>B83</f>
        <v>377</v>
      </c>
      <c r="C91" s="218">
        <f t="shared" ref="C91:N91" si="88">C83</f>
        <v>360</v>
      </c>
      <c r="D91" s="218">
        <f t="shared" si="88"/>
        <v>352</v>
      </c>
      <c r="E91" s="218">
        <f t="shared" si="88"/>
        <v>445</v>
      </c>
      <c r="F91" s="218">
        <f t="shared" si="88"/>
        <v>438</v>
      </c>
      <c r="G91" s="218">
        <f t="shared" si="88"/>
        <v>527</v>
      </c>
      <c r="H91" s="219">
        <f t="shared" si="88"/>
        <v>670</v>
      </c>
      <c r="I91" s="218">
        <f t="shared" si="88"/>
        <v>592</v>
      </c>
      <c r="J91" s="218">
        <f t="shared" si="88"/>
        <v>467</v>
      </c>
      <c r="K91" s="218">
        <f t="shared" si="88"/>
        <v>432</v>
      </c>
      <c r="L91" s="218">
        <f t="shared" si="88"/>
        <v>349</v>
      </c>
      <c r="M91" s="239">
        <f t="shared" si="88"/>
        <v>348</v>
      </c>
      <c r="N91" s="170">
        <f t="shared" si="88"/>
        <v>5357</v>
      </c>
      <c r="O91" s="9"/>
      <c r="P91" s="9"/>
      <c r="Q91" s="9"/>
      <c r="R91" s="209">
        <f t="shared" si="81"/>
        <v>2499</v>
      </c>
      <c r="T91" s="9">
        <v>2022</v>
      </c>
      <c r="U91" s="240">
        <f>U83</f>
        <v>216</v>
      </c>
      <c r="V91" s="241">
        <f t="shared" ref="V91:AG91" si="89">V83</f>
        <v>235</v>
      </c>
      <c r="W91" s="241">
        <f t="shared" si="89"/>
        <v>281</v>
      </c>
      <c r="X91" s="241">
        <f t="shared" si="89"/>
        <v>268</v>
      </c>
      <c r="Y91" s="241">
        <f t="shared" si="89"/>
        <v>243</v>
      </c>
      <c r="Z91" s="241">
        <f t="shared" si="89"/>
        <v>291</v>
      </c>
      <c r="AA91" s="242">
        <f t="shared" si="89"/>
        <v>329</v>
      </c>
      <c r="AB91" s="241">
        <f t="shared" si="89"/>
        <v>322</v>
      </c>
      <c r="AC91" s="241">
        <f t="shared" si="89"/>
        <v>285</v>
      </c>
      <c r="AD91" s="241">
        <f t="shared" si="89"/>
        <v>222</v>
      </c>
      <c r="AE91" s="241">
        <f t="shared" si="89"/>
        <v>225</v>
      </c>
      <c r="AF91" s="241">
        <f t="shared" si="89"/>
        <v>221</v>
      </c>
      <c r="AG91" s="222">
        <f t="shared" si="89"/>
        <v>3138</v>
      </c>
      <c r="AI91" s="9"/>
      <c r="AJ91" s="9"/>
      <c r="AK91" s="19">
        <f t="shared" si="86"/>
        <v>1534</v>
      </c>
      <c r="AL91" s="13"/>
      <c r="AM91" s="9"/>
      <c r="AN91" s="9"/>
      <c r="AO91" s="230">
        <v>2022</v>
      </c>
      <c r="AP91" s="231">
        <f>AP83</f>
        <v>593</v>
      </c>
      <c r="AQ91" s="231">
        <f t="shared" ref="AQ91:BB91" si="90">AQ83</f>
        <v>595</v>
      </c>
      <c r="AR91" s="231">
        <f t="shared" si="90"/>
        <v>633</v>
      </c>
      <c r="AS91" s="231">
        <f t="shared" si="90"/>
        <v>713</v>
      </c>
      <c r="AT91" s="231">
        <f t="shared" si="90"/>
        <v>681</v>
      </c>
      <c r="AU91" s="231">
        <f t="shared" si="90"/>
        <v>818</v>
      </c>
      <c r="AV91" s="244">
        <f t="shared" si="90"/>
        <v>999</v>
      </c>
      <c r="AW91" s="231">
        <f t="shared" si="90"/>
        <v>914</v>
      </c>
      <c r="AX91" s="231">
        <f t="shared" si="90"/>
        <v>752</v>
      </c>
      <c r="AY91" s="231">
        <f t="shared" si="90"/>
        <v>654</v>
      </c>
      <c r="AZ91" s="243">
        <f t="shared" si="90"/>
        <v>574</v>
      </c>
      <c r="BA91" s="231">
        <f t="shared" si="90"/>
        <v>569</v>
      </c>
      <c r="BB91" s="233">
        <f t="shared" si="90"/>
        <v>8495</v>
      </c>
      <c r="BC91" s="9"/>
      <c r="BD91" s="9"/>
      <c r="BE91" s="227">
        <f t="shared" si="85"/>
        <v>4033</v>
      </c>
      <c r="BF91" s="78"/>
    </row>
    <row r="92" spans="1:60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20"/>
      <c r="N92" s="9"/>
      <c r="O92" s="9"/>
      <c r="P92" s="9"/>
      <c r="Q92" s="9"/>
      <c r="R92" s="9"/>
      <c r="T92" s="12"/>
      <c r="AI92" s="9"/>
      <c r="AJ92" s="9"/>
      <c r="AK92" s="19"/>
      <c r="AL92" s="13"/>
      <c r="AM92" s="225"/>
      <c r="BF92" s="78"/>
    </row>
    <row r="93" spans="1:60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20"/>
      <c r="N93" s="9"/>
      <c r="O93" s="9"/>
      <c r="P93" s="9"/>
      <c r="Q93" s="9"/>
      <c r="R93" s="9"/>
      <c r="AK93" s="18"/>
      <c r="AL93" s="12"/>
      <c r="AM93" s="77"/>
      <c r="BF93" s="78"/>
    </row>
    <row r="94" spans="1:60">
      <c r="T94" s="12"/>
      <c r="AK94" s="18"/>
      <c r="AL94" s="12"/>
      <c r="AM94" s="77"/>
      <c r="BF94" s="78"/>
    </row>
    <row r="95" spans="1:60">
      <c r="T95" s="12"/>
      <c r="AK95" s="18"/>
      <c r="AL95" s="12"/>
      <c r="AM95" s="77"/>
      <c r="BF95" s="78"/>
    </row>
    <row r="96" spans="1:60">
      <c r="T96" s="12"/>
      <c r="AK96" s="18"/>
      <c r="AL96" s="12"/>
      <c r="AM96" s="77"/>
      <c r="BF96" s="78"/>
    </row>
    <row r="97" spans="1:58">
      <c r="T97" s="12"/>
      <c r="AK97" s="18"/>
      <c r="AL97" s="12"/>
      <c r="AM97" s="77"/>
      <c r="BF97" s="78"/>
    </row>
    <row r="98" spans="1:58">
      <c r="T98" s="12"/>
      <c r="AK98" s="18"/>
      <c r="AL98" s="12"/>
      <c r="AM98" s="77"/>
      <c r="BF98" s="78"/>
    </row>
    <row r="99" spans="1:58">
      <c r="T99" s="12"/>
      <c r="AK99" s="18"/>
      <c r="AL99" s="12"/>
      <c r="AM99" s="77"/>
      <c r="BF99" s="78"/>
    </row>
    <row r="100" spans="1:58">
      <c r="T100" s="12"/>
      <c r="AK100" s="18"/>
      <c r="AL100" s="12"/>
      <c r="AM100" s="77"/>
      <c r="BF100" s="78"/>
    </row>
    <row r="101" spans="1:58">
      <c r="T101" s="12"/>
      <c r="AK101" s="18"/>
      <c r="AL101" s="12"/>
      <c r="AM101" s="77"/>
      <c r="BF101" s="78"/>
    </row>
    <row r="102" spans="1:58">
      <c r="T102" s="12"/>
      <c r="AK102" s="18"/>
      <c r="AL102" s="12"/>
      <c r="AM102" s="77"/>
      <c r="BF102" s="78"/>
    </row>
    <row r="103" spans="1:58">
      <c r="T103" s="12"/>
      <c r="AK103" s="18"/>
      <c r="AL103" s="12"/>
      <c r="AM103" s="77"/>
      <c r="BF103" s="78"/>
    </row>
    <row r="104" spans="1:58">
      <c r="T104" s="12"/>
      <c r="AK104" s="18"/>
      <c r="AL104" s="12"/>
      <c r="AM104" s="77"/>
      <c r="BF104" s="78"/>
    </row>
    <row r="105" spans="1:58">
      <c r="T105" s="12"/>
      <c r="AK105" s="18"/>
      <c r="AL105" s="12"/>
      <c r="AM105" s="77"/>
      <c r="BF105" s="78"/>
    </row>
    <row r="106" spans="1:58" ht="15.75" thickBo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3"/>
      <c r="N106" s="22"/>
      <c r="O106" s="22"/>
      <c r="P106" s="22"/>
      <c r="Q106" s="22"/>
      <c r="R106" s="22"/>
      <c r="T106" s="21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4"/>
      <c r="AL106" s="12"/>
      <c r="AM106" s="77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78"/>
    </row>
    <row r="107" spans="1:58" ht="44.25" customHeight="1" thickBot="1">
      <c r="S107" s="22"/>
      <c r="AL107" s="21"/>
      <c r="AM107" s="80"/>
      <c r="BF107" s="82"/>
    </row>
    <row r="108" spans="1:58"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</row>
    <row r="109" spans="1:58"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</row>
    <row r="110" spans="1:58"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</row>
    <row r="111" spans="1:58"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</row>
    <row r="112" spans="1:58"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</row>
    <row r="113" spans="23:58"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</row>
    <row r="114" spans="23:58"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</row>
    <row r="115" spans="23:58"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</row>
    <row r="116" spans="23:58">
      <c r="W116" s="74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</row>
    <row r="117" spans="23:58"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</row>
    <row r="118" spans="23:58"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</row>
    <row r="119" spans="23:58"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</row>
    <row r="120" spans="23:58"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</row>
    <row r="121" spans="23:58"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</row>
    <row r="122" spans="23:58"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</row>
    <row r="123" spans="23:58"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</row>
    <row r="124" spans="23:58"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</row>
    <row r="125" spans="23:58"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</row>
    <row r="126" spans="23:58"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</row>
    <row r="127" spans="23:58"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</row>
    <row r="128" spans="23:58"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</row>
    <row r="129" spans="39:58"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</row>
    <row r="130" spans="39:58"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</row>
    <row r="131" spans="39:58"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</row>
    <row r="132" spans="39:58"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</row>
    <row r="133" spans="39:58"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</row>
    <row r="134" spans="39:58"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</row>
    <row r="135" spans="39:58"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</row>
    <row r="136" spans="39:58"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</row>
    <row r="137" spans="39:58"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</row>
    <row r="138" spans="39:58"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</row>
    <row r="139" spans="39:58">
      <c r="AM139" s="133"/>
      <c r="BF139" s="133"/>
    </row>
  </sheetData>
  <mergeCells count="6">
    <mergeCell ref="BC1:BE1"/>
    <mergeCell ref="A1:N1"/>
    <mergeCell ref="Q1:R1"/>
    <mergeCell ref="S1:AF1"/>
    <mergeCell ref="AI1:AJ1"/>
    <mergeCell ref="AL1:BA1"/>
  </mergeCells>
  <printOptions horizontalCentered="1" verticalCentered="1"/>
  <pageMargins left="3.937007874015748E-2" right="3.937007874015748E-2" top="3.937007874015748E-2" bottom="3.937007874015748E-2" header="0" footer="0"/>
  <pageSetup paperSize="8" scale="41" orientation="landscape" horizontalDpi="1200" verticalDpi="1200" r:id="rId1"/>
  <ignoredErrors>
    <ignoredError sqref="AG87:AG88 N87:N88 R87:R8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topLeftCell="A4" workbookViewId="0">
      <selection activeCell="Y18" sqref="Y18"/>
    </sheetView>
  </sheetViews>
  <sheetFormatPr baseColWidth="10"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1A1B961A4E014CBB65E1594D65C489" ma:contentTypeVersion="9" ma:contentTypeDescription="Opprett et nytt dokument." ma:contentTypeScope="" ma:versionID="0b044a2f21f9c01fb9e1f3d7db7f8393">
  <xsd:schema xmlns:xsd="http://www.w3.org/2001/XMLSchema" xmlns:xs="http://www.w3.org/2001/XMLSchema" xmlns:p="http://schemas.microsoft.com/office/2006/metadata/properties" xmlns:ns2="3448d9ce-170c-4a51-b1c1-4e519d77605c" targetNamespace="http://schemas.microsoft.com/office/2006/metadata/properties" ma:root="true" ma:fieldsID="100aacaee0ca87f754161e0cd1627421" ns2:_="">
    <xsd:import namespace="3448d9ce-170c-4a51-b1c1-4e519d7760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8d9ce-170c-4a51-b1c1-4e519d776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C1507F-8DFC-4B23-B6EB-761F80C02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96FFA1-D37C-4C9B-B0FD-BEB3378A046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3448d9ce-170c-4a51-b1c1-4e519d77605c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139D1C-D021-40A2-AF05-49510F6A3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8d9ce-170c-4a51-b1c1-4e519d7760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Statistikk HRS 2022</vt:lpstr>
      <vt:lpstr>Merknader til statistikk</vt:lpstr>
      <vt:lpstr>'Statistikk HRS 2022'!_Toc64019717</vt:lpstr>
      <vt:lpstr>'Statistikk HRS 2022'!_Toc64019718</vt:lpstr>
      <vt:lpstr>'Statistikk HRS 2022'!_Toc64019719</vt:lpstr>
      <vt:lpstr>'Statistikk HRS 2022'!Utskriftsområde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Hovedoversikt HRSene 2016</dc:title>
  <dc:subject/>
  <dc:creator>stalej@jrcc-stavanger.no</dc:creator>
  <cp:keywords>2016;statistikk;HRS</cp:keywords>
  <dc:description/>
  <cp:lastModifiedBy>Anja Kristin Bakken</cp:lastModifiedBy>
  <cp:revision/>
  <dcterms:created xsi:type="dcterms:W3CDTF">2013-12-08T22:37:44Z</dcterms:created>
  <dcterms:modified xsi:type="dcterms:W3CDTF">2023-03-16T07:17:09Z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0x010100081A1B961A4E014CBB65E1594D65C489</vt:lpwstr>
  </property>
</Properties>
</file>